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da\Desktop\IJK - PRO\IJK PRO - projektování\2016\2016-19 MĚSTO KOLÍN - Zámecká kanalizace\"/>
    </mc:Choice>
  </mc:AlternateContent>
  <bookViews>
    <workbookView xWindow="0" yWindow="0" windowWidth="28800" windowHeight="12060" activeTab="3"/>
  </bookViews>
  <sheets>
    <sheet name="ÚVOD" sheetId="4" r:id="rId1"/>
    <sheet name="KRYCÍ LIST" sheetId="3" r:id="rId2"/>
    <sheet name="REKAPITULACE" sheetId="2" r:id="rId3"/>
    <sheet name="ROZPOČET" sheetId="1" r:id="rId4"/>
  </sheets>
  <calcPr calcId="152511"/>
</workbook>
</file>

<file path=xl/calcChain.xml><?xml version="1.0" encoding="utf-8"?>
<calcChain xmlns="http://schemas.openxmlformats.org/spreadsheetml/2006/main">
  <c r="E33" i="3" l="1"/>
  <c r="G54" i="1"/>
  <c r="K53" i="1"/>
  <c r="K54" i="1" s="1"/>
  <c r="I53" i="1"/>
  <c r="I54" i="1" s="1"/>
  <c r="G53" i="1"/>
  <c r="K50" i="1"/>
  <c r="I50" i="1"/>
  <c r="G50" i="1"/>
  <c r="K49" i="1"/>
  <c r="I49" i="1"/>
  <c r="G49" i="1"/>
  <c r="K48" i="1"/>
  <c r="I48" i="1"/>
  <c r="G48" i="1"/>
  <c r="K47" i="1"/>
  <c r="I47" i="1"/>
  <c r="G47" i="1"/>
  <c r="K46" i="1"/>
  <c r="I46" i="1"/>
  <c r="G46" i="1"/>
  <c r="K45" i="1"/>
  <c r="I45" i="1"/>
  <c r="G45" i="1"/>
  <c r="K44" i="1"/>
  <c r="I44" i="1"/>
  <c r="G44" i="1"/>
  <c r="K43" i="1"/>
  <c r="I43" i="1"/>
  <c r="G43" i="1"/>
  <c r="K42" i="1"/>
  <c r="I42" i="1"/>
  <c r="G42" i="1"/>
  <c r="K41" i="1"/>
  <c r="I41" i="1"/>
  <c r="G41" i="1"/>
  <c r="K40" i="1"/>
  <c r="I40" i="1"/>
  <c r="G40" i="1"/>
  <c r="K39" i="1"/>
  <c r="I39" i="1"/>
  <c r="G39" i="1"/>
  <c r="K38" i="1"/>
  <c r="I38" i="1"/>
  <c r="G38" i="1"/>
  <c r="K37" i="1"/>
  <c r="I37" i="1"/>
  <c r="G37" i="1"/>
  <c r="K36" i="1"/>
  <c r="I36" i="1"/>
  <c r="G36" i="1"/>
  <c r="K35" i="1"/>
  <c r="I35" i="1"/>
  <c r="G35" i="1"/>
  <c r="K34" i="1"/>
  <c r="I34" i="1"/>
  <c r="G34" i="1"/>
  <c r="K33" i="1"/>
  <c r="I33" i="1"/>
  <c r="G33" i="1"/>
  <c r="K32" i="1"/>
  <c r="K51" i="1" s="1"/>
  <c r="I32" i="1"/>
  <c r="I51" i="1" s="1"/>
  <c r="G32" i="1"/>
  <c r="G51" i="1" s="1"/>
  <c r="C15" i="2" s="1"/>
  <c r="C16" i="2" s="1"/>
  <c r="K24" i="1"/>
  <c r="I24" i="1"/>
  <c r="D11" i="2" s="1"/>
  <c r="K23" i="1"/>
  <c r="I23" i="1"/>
  <c r="G23" i="1"/>
  <c r="K22" i="1"/>
  <c r="I22" i="1"/>
  <c r="G22" i="1"/>
  <c r="G24" i="1" s="1"/>
  <c r="C11" i="2" s="1"/>
  <c r="I20" i="1"/>
  <c r="D10" i="2" s="1"/>
  <c r="G20" i="1"/>
  <c r="C10" i="2" s="1"/>
  <c r="E10" i="2" s="1"/>
  <c r="K19" i="1"/>
  <c r="I19" i="1"/>
  <c r="G19" i="1"/>
  <c r="K18" i="1"/>
  <c r="I18" i="1"/>
  <c r="G18" i="1"/>
  <c r="K17" i="1"/>
  <c r="K20" i="1" s="1"/>
  <c r="I17" i="1"/>
  <c r="G17" i="1"/>
  <c r="G15" i="1"/>
  <c r="C9" i="2" s="1"/>
  <c r="K14" i="1"/>
  <c r="I14" i="1"/>
  <c r="G14" i="1"/>
  <c r="K13" i="1"/>
  <c r="I13" i="1"/>
  <c r="G13" i="1"/>
  <c r="A13" i="1"/>
  <c r="A14" i="1" s="1"/>
  <c r="A17" i="1" s="1"/>
  <c r="A18" i="1" s="1"/>
  <c r="A19" i="1" s="1"/>
  <c r="A22" i="1" s="1"/>
  <c r="A23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3" i="1" s="1"/>
  <c r="K12" i="1"/>
  <c r="K15" i="1" s="1"/>
  <c r="I12" i="1"/>
  <c r="I15" i="1" s="1"/>
  <c r="D9" i="2" s="1"/>
  <c r="G12" i="1"/>
  <c r="D12" i="2" l="1"/>
  <c r="C12" i="2"/>
  <c r="C18" i="2" s="1"/>
  <c r="C13" i="3" s="1"/>
  <c r="E11" i="2"/>
  <c r="D15" i="2"/>
  <c r="D16" i="2" s="1"/>
  <c r="E9" i="2"/>
  <c r="E15" i="2" l="1"/>
  <c r="E16" i="2" s="1"/>
  <c r="C17" i="3" s="1"/>
  <c r="E12" i="2"/>
  <c r="E18" i="2" s="1"/>
  <c r="D18" i="2"/>
  <c r="C14" i="3" s="1"/>
  <c r="C15" i="3"/>
  <c r="C19" i="3" s="1"/>
  <c r="E20" i="2" l="1"/>
  <c r="C22" i="3"/>
  <c r="J56" i="1"/>
  <c r="G21" i="3" l="1"/>
  <c r="G19" i="3"/>
  <c r="G17" i="3"/>
  <c r="G15" i="3"/>
  <c r="G13" i="3"/>
  <c r="G22" i="3"/>
  <c r="G20" i="3"/>
  <c r="G18" i="3"/>
  <c r="G16" i="3"/>
  <c r="G14" i="3"/>
  <c r="G23" i="3" l="1"/>
  <c r="C23" i="3" s="1"/>
  <c r="E30" i="3" s="1"/>
  <c r="E31" i="3" l="1"/>
  <c r="E34" i="3" s="1"/>
</calcChain>
</file>

<file path=xl/sharedStrings.xml><?xml version="1.0" encoding="utf-8"?>
<sst xmlns="http://schemas.openxmlformats.org/spreadsheetml/2006/main" count="277" uniqueCount="183">
  <si>
    <t>Stavba : Kanalizační řád - Kanalizační řád - Zámecká</t>
  </si>
  <si>
    <t>Cenová úroveň : 2016/II</t>
  </si>
  <si>
    <t>Objekt :  - Kanalizační řád - Zámecká</t>
  </si>
  <si>
    <t xml:space="preserve">Datum zpracování : </t>
  </si>
  <si>
    <t>SOUPIS PRACÍ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</si>
  <si>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</si>
  <si>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</si>
  <si>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</si>
  <si>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</si>
  <si>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</si>
  <si>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</si>
  <si>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</si>
  <si>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</si>
  <si>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</si>
  <si>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</si>
  <si>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</si>
  <si>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</si>
  <si>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</si>
  <si>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</si>
  <si>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</si>
  <si>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</si>
  <si>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</si>
  <si>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</si>
  <si>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</si>
  <si>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</si>
  <si>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</si>
  <si>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</si>
  <si>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</si>
  <si>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</si>
  <si>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</si>
  <si>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1</t>
  </si>
  <si>
    <t>Zemní práce:</t>
  </si>
  <si>
    <t>C-113106142-0</t>
  </si>
  <si>
    <t>ROZEBR DLAZ PESI K POUZ DLAZD KAMEN VC VYKOPU</t>
  </si>
  <si>
    <t>M3</t>
  </si>
  <si>
    <t>C-113106123-0</t>
  </si>
  <si>
    <t>ROZEBR DLAZ PRO PESI DLAZD B ZAMKOVE VC VYKOPU</t>
  </si>
  <si>
    <t>C-151101101-0</t>
  </si>
  <si>
    <t>PAZENI PRILOZNE STEN RYH HL DO 2M</t>
  </si>
  <si>
    <t>M2</t>
  </si>
  <si>
    <t>ZEMNÍ PRÁCE CELKEM</t>
  </si>
  <si>
    <t>oddíl 5</t>
  </si>
  <si>
    <t>Komunikace:</t>
  </si>
  <si>
    <t>C-564661111-0</t>
  </si>
  <si>
    <t>PODKLAD KAM HRUB DRC 63-125MM TL 20CM</t>
  </si>
  <si>
    <t>C-594511131-0</t>
  </si>
  <si>
    <t>DLAZBA LOM KAM 25CM DO BET C12/15 5CM</t>
  </si>
  <si>
    <t>C-596211231-0</t>
  </si>
  <si>
    <t>KLAD DLAZ BET PESI ZAMK 8CM C 100M2</t>
  </si>
  <si>
    <t>KOMUNIKACE CELKEM</t>
  </si>
  <si>
    <t>oddíl 96</t>
  </si>
  <si>
    <t>Bourání konstrukcí:</t>
  </si>
  <si>
    <t>C-965042131-1</t>
  </si>
  <si>
    <t>BOUR PODKLAD Z BETONU TL 8CM</t>
  </si>
  <si>
    <t>C-965022131-1</t>
  </si>
  <si>
    <t>BOUR OBKLADU STEN BEL</t>
  </si>
  <si>
    <t>BOURÁNÍ KONSTRUKCÍ CELKEM</t>
  </si>
  <si>
    <t>INSTALACE:</t>
  </si>
  <si>
    <t>oddíl 721</t>
  </si>
  <si>
    <t>Kanalizace vnitřní:</t>
  </si>
  <si>
    <t>C-721100911-1</t>
  </si>
  <si>
    <t>PODSYP +ZASYP KANALIZACE STERKOPISKEM</t>
  </si>
  <si>
    <t>C-721174115-1</t>
  </si>
  <si>
    <t>MTZ POTR KANAL VNE LEZATE PVC DN -250</t>
  </si>
  <si>
    <t>M</t>
  </si>
  <si>
    <t>C-721174114-0</t>
  </si>
  <si>
    <t>MTZ POTR KANAL VNI LEZATE PVC DN -200</t>
  </si>
  <si>
    <t>C-721174113-0</t>
  </si>
  <si>
    <t>MTZ POTR KANAL VNI LEZATE PVC DN -150</t>
  </si>
  <si>
    <t>C-721170958-0</t>
  </si>
  <si>
    <t>POTRUBI PLAST ODPAD VSAZ ODB HRD D250/160</t>
  </si>
  <si>
    <t>KS</t>
  </si>
  <si>
    <t>C-721170957-0</t>
  </si>
  <si>
    <t>POTRUBI PLAST ODPAD VSAZ ODB HRD D250/125</t>
  </si>
  <si>
    <t>C-721170959-0</t>
  </si>
  <si>
    <t>POTRUBI PLAST ODPAD VSAZ ODB HRD D200/160</t>
  </si>
  <si>
    <t>C-721170956-0</t>
  </si>
  <si>
    <t>POTRUBI PLAST ODPAD VSAZ ODB HRD D160/125</t>
  </si>
  <si>
    <t>C-721170975-0</t>
  </si>
  <si>
    <t>POTRUBI PLAST REDUKCE DN 200/250</t>
  </si>
  <si>
    <t>C-721170976-0</t>
  </si>
  <si>
    <t>POTRUBI PLAST REDUKCE DN 160/200</t>
  </si>
  <si>
    <t>C-721170977-0</t>
  </si>
  <si>
    <t>POTRUBI PLAST REDUKCE DN 125/160</t>
  </si>
  <si>
    <t>C-721170973-0</t>
  </si>
  <si>
    <t>POTRUBI PLAST REDUKCE DN 100/125</t>
  </si>
  <si>
    <t>C-721170915-0</t>
  </si>
  <si>
    <t>POTRUBI PLAST KOLENO 160/45</t>
  </si>
  <si>
    <t>C-721170912-0</t>
  </si>
  <si>
    <t>POTRUBI PLAST KOLENO 125/87</t>
  </si>
  <si>
    <t>C-721170913-0</t>
  </si>
  <si>
    <t>POTRUBI PLAST KOLENO 125/45</t>
  </si>
  <si>
    <t>C-721170914-0</t>
  </si>
  <si>
    <t>POTRUBI PLAST KOLENO 125/67</t>
  </si>
  <si>
    <t>POTRUBI PLAST KOLENO 100/87</t>
  </si>
  <si>
    <t>C-721221306-0</t>
  </si>
  <si>
    <t>DVORNI VPUST DN 110</t>
  </si>
  <si>
    <t>C-721242117-0</t>
  </si>
  <si>
    <t>LAPAC STRES SPLAVENIN DN 150</t>
  </si>
  <si>
    <t>KANALIZACE VNITŘNÍ CELKEM</t>
  </si>
  <si>
    <t>oddíl 724</t>
  </si>
  <si>
    <t>Strojní vybavení ZTI:</t>
  </si>
  <si>
    <t>C-724319118-0</t>
  </si>
  <si>
    <t>REVIZNI SACHTA  PRUCH ODBOC 90 HL 220 CM</t>
  </si>
  <si>
    <t>STROJNÍ VYBAVENÍ ZTI CELKEM</t>
  </si>
  <si>
    <t>Základní rozpočtové náklady stavebního objektu celkem (bez DPH) :</t>
  </si>
  <si>
    <t>REKAPITULACE ROZPOČTU</t>
  </si>
  <si>
    <t>Oddíl</t>
  </si>
  <si>
    <t>Název oddílu / řemeslného oboru</t>
  </si>
  <si>
    <t>CENA BEZ DPH</t>
  </si>
  <si>
    <t>Celkem</t>
  </si>
  <si>
    <t>Zemní práce</t>
  </si>
  <si>
    <t>Komunikace</t>
  </si>
  <si>
    <t>Bourání konstrukcí</t>
  </si>
  <si>
    <t>HSV CELKEM</t>
  </si>
  <si>
    <t>Zdravotně technické instalace</t>
  </si>
  <si>
    <t>INSTALACE CELKEM</t>
  </si>
  <si>
    <t>STAVEBNÍ ČÁST CELKEM</t>
  </si>
  <si>
    <t>Základní rozpočtové náklady stavebního objektu celkem (bez DPH):</t>
  </si>
  <si>
    <t>KRYCÍ LIST ROZPOČTU</t>
  </si>
  <si>
    <t xml:space="preserve">Objekt : </t>
  </si>
  <si>
    <t xml:space="preserve">Název objektu : </t>
  </si>
  <si>
    <t xml:space="preserve">JKSO : </t>
  </si>
  <si>
    <t>Cenová úroveň:</t>
  </si>
  <si>
    <t/>
  </si>
  <si>
    <t>Kanalizační řád - Zámecká</t>
  </si>
  <si>
    <t>2016/II</t>
  </si>
  <si>
    <t xml:space="preserve">Stavba : </t>
  </si>
  <si>
    <t xml:space="preserve">Název stavby : </t>
  </si>
  <si>
    <t xml:space="preserve">SKP : </t>
  </si>
  <si>
    <t>Účelová M.J:</t>
  </si>
  <si>
    <t>Kanalizační řád</t>
  </si>
  <si>
    <t xml:space="preserve">Projektant : </t>
  </si>
  <si>
    <t xml:space="preserve">Počet účel. měrných jednotek : </t>
  </si>
  <si>
    <t xml:space="preserve">Objednatel : </t>
  </si>
  <si>
    <t xml:space="preserve">Náklady na měrnou jednotku : </t>
  </si>
  <si>
    <t xml:space="preserve">Počet listů : </t>
  </si>
  <si>
    <t xml:space="preserve">Zakázkové číslo : </t>
  </si>
  <si>
    <t xml:space="preserve">Zpracovatel projektu : </t>
  </si>
  <si>
    <t xml:space="preserve">Zhotovitel : 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</si>
  <si>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</si>
  <si>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</si>
  <si>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</si>
  <si>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</si>
  <si>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</si>
  <si>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</si>
  <si>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</si>
  <si>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</si>
  <si>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</si>
  <si>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</si>
  <si>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</si>
  <si>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</si>
  <si>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</si>
  <si>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</si>
  <si>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II: technologie</t>
  </si>
  <si>
    <t>VII: interiéry</t>
  </si>
  <si>
    <t>ZRN+II+VII</t>
  </si>
  <si>
    <t>ZRN+II+VII+VRN</t>
  </si>
  <si>
    <t>Ztížené výrobní podmínky [%]</t>
  </si>
  <si>
    <t>Oborová přirážka [%]</t>
  </si>
  <si>
    <t>Přesun stavebních kapacit [%]</t>
  </si>
  <si>
    <t>Mimostaveništní doprava [%]</t>
  </si>
  <si>
    <t>Zařízení staveniště [%]</t>
  </si>
  <si>
    <t>Provoz investora [%]</t>
  </si>
  <si>
    <t>Kompletační činnost [%]</t>
  </si>
  <si>
    <t>Ostatní VRN [%]</t>
  </si>
  <si>
    <t>Rezerva [%]</t>
  </si>
  <si>
    <t>VRN celkem</t>
  </si>
  <si>
    <t>Vypracoval</t>
  </si>
  <si>
    <t>Za zhotovitele</t>
  </si>
  <si>
    <t>Za objednatele</t>
  </si>
  <si>
    <t xml:space="preserve">Jméno : </t>
  </si>
  <si>
    <t xml:space="preserve">Datum : </t>
  </si>
  <si>
    <t xml:space="preserve">Podpis : </t>
  </si>
  <si>
    <t>Základ pro DPH</t>
  </si>
  <si>
    <t>%  činí :</t>
  </si>
  <si>
    <t>Kč</t>
  </si>
  <si>
    <t>DPH</t>
  </si>
  <si>
    <t>CENA ZA OBJEKT CELKEM VČETNĚ DPH:</t>
  </si>
  <si>
    <t>Poznámky :</t>
  </si>
  <si>
    <t>ROZPOČET STAVBY</t>
  </si>
  <si>
    <t>2016/IV</t>
  </si>
  <si>
    <t>KANALIZAČNÍ ŘÁD - ZÁMECKÁ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</si>
</sst>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3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6" xfId="0" applyFont="1" applyBorder="1"/>
    <xf numFmtId="0" fontId="5" fillId="0" borderId="9" xfId="0" applyFont="1" applyBorder="1"/>
    <xf numFmtId="0" fontId="5" fillId="0" borderId="6" xfId="0" applyFont="1" applyBorder="1" applyAlignment="1">
      <alignment vertical="center"/>
    </xf>
    <xf numFmtId="0" fontId="5" fillId="0" borderId="25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8" xfId="0" applyFont="1" applyBorder="1"/>
    <xf numFmtId="0" fontId="0" fillId="0" borderId="14" xfId="0" applyBorder="1"/>
    <xf numFmtId="0" fontId="5" fillId="0" borderId="14" xfId="0" applyFont="1" applyBorder="1"/>
    <xf numFmtId="0" fontId="5" fillId="0" borderId="19" xfId="0" applyFont="1" applyBorder="1"/>
    <xf numFmtId="0" fontId="5" fillId="0" borderId="13" xfId="0" applyFont="1" applyBorder="1"/>
    <xf numFmtId="0" fontId="5" fillId="0" borderId="19" xfId="0" applyFont="1" applyBorder="1" applyAlignment="1">
      <alignment horizontal="right" vertical="center"/>
    </xf>
    <xf numFmtId="0" fontId="5" fillId="0" borderId="19" xfId="0" applyFont="1" applyBorder="1" applyAlignment="1">
      <alignment horizontal="left" vertical="center"/>
    </xf>
    <xf numFmtId="0" fontId="5" fillId="0" borderId="17" xfId="0" applyFont="1" applyBorder="1"/>
    <xf numFmtId="0" fontId="5" fillId="0" borderId="29" xfId="0" applyFont="1" applyBorder="1"/>
    <xf numFmtId="0" fontId="5" fillId="0" borderId="22" xfId="0" applyFont="1" applyBorder="1"/>
    <xf numFmtId="0" fontId="5" fillId="0" borderId="30" xfId="0" applyFont="1" applyBorder="1"/>
    <xf numFmtId="0" fontId="1" fillId="0" borderId="10" xfId="0" applyFont="1" applyBorder="1" applyAlignment="1">
      <alignment horizontal="right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164" fontId="1" fillId="0" borderId="3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165" fontId="1" fillId="0" borderId="33" xfId="0" applyNumberFormat="1" applyFont="1" applyBorder="1" applyAlignment="1">
      <alignment vertical="center"/>
    </xf>
    <xf numFmtId="3" fontId="1" fillId="0" borderId="7" xfId="0" applyNumberFormat="1" applyFont="1" applyBorder="1" applyAlignment="1">
      <alignment vertical="center"/>
    </xf>
    <xf numFmtId="0" fontId="5" fillId="2" borderId="10" xfId="0" applyFont="1" applyFill="1" applyBorder="1"/>
    <xf numFmtId="0" fontId="5" fillId="2" borderId="7" xfId="0" applyFont="1" applyFill="1" applyBorder="1"/>
    <xf numFmtId="0" fontId="5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34" xfId="0" applyFont="1" applyFill="1" applyBorder="1"/>
    <xf numFmtId="0" fontId="5" fillId="2" borderId="36" xfId="0" applyFont="1" applyFill="1" applyBorder="1"/>
    <xf numFmtId="164" fontId="5" fillId="2" borderId="32" xfId="0" applyNumberFormat="1" applyFont="1" applyFill="1" applyBorder="1"/>
    <xf numFmtId="165" fontId="5" fillId="2" borderId="33" xfId="0" applyNumberFormat="1" applyFont="1" applyFill="1" applyBorder="1"/>
    <xf numFmtId="0" fontId="5" fillId="2" borderId="37" xfId="0" applyFont="1" applyFill="1" applyBorder="1"/>
    <xf numFmtId="0" fontId="5" fillId="2" borderId="38" xfId="0" applyFont="1" applyFill="1" applyBorder="1" applyAlignment="1">
      <alignment horizontal="right" vertical="center"/>
    </xf>
    <xf numFmtId="0" fontId="5" fillId="2" borderId="38" xfId="0" applyFont="1" applyFill="1" applyBorder="1" applyAlignment="1">
      <alignment horizontal="left" vertical="center"/>
    </xf>
    <xf numFmtId="0" fontId="5" fillId="2" borderId="38" xfId="0" applyFont="1" applyFill="1" applyBorder="1"/>
    <xf numFmtId="0" fontId="5" fillId="2" borderId="39" xfId="0" applyFont="1" applyFill="1" applyBorder="1"/>
    <xf numFmtId="164" fontId="5" fillId="2" borderId="40" xfId="0" applyNumberFormat="1" applyFont="1" applyFill="1" applyBorder="1"/>
    <xf numFmtId="0" fontId="5" fillId="2" borderId="41" xfId="0" applyFont="1" applyFill="1" applyBorder="1"/>
    <xf numFmtId="164" fontId="5" fillId="2" borderId="42" xfId="0" applyNumberFormat="1" applyFont="1" applyFill="1" applyBorder="1"/>
    <xf numFmtId="165" fontId="5" fillId="2" borderId="43" xfId="0" applyNumberFormat="1" applyFont="1" applyFill="1" applyBorder="1"/>
    <xf numFmtId="164" fontId="5" fillId="2" borderId="0" xfId="0" applyNumberFormat="1" applyFont="1" applyFill="1" applyBorder="1"/>
    <xf numFmtId="0" fontId="0" fillId="0" borderId="44" xfId="0" applyBorder="1"/>
    <xf numFmtId="0" fontId="0" fillId="0" borderId="45" xfId="0" applyBorder="1"/>
    <xf numFmtId="0" fontId="0" fillId="0" borderId="7" xfId="0" applyBorder="1"/>
    <xf numFmtId="0" fontId="0" fillId="0" borderId="46" xfId="0" applyBorder="1"/>
    <xf numFmtId="0" fontId="0" fillId="0" borderId="20" xfId="0" applyBorder="1"/>
    <xf numFmtId="0" fontId="0" fillId="0" borderId="19" xfId="0" applyBorder="1"/>
    <xf numFmtId="0" fontId="0" fillId="0" borderId="47" xfId="0" applyBorder="1"/>
    <xf numFmtId="0" fontId="0" fillId="0" borderId="48" xfId="0" applyBorder="1"/>
    <xf numFmtId="0" fontId="0" fillId="0" borderId="51" xfId="0" applyBorder="1"/>
    <xf numFmtId="0" fontId="0" fillId="2" borderId="55" xfId="0" applyFill="1" applyBorder="1"/>
    <xf numFmtId="0" fontId="0" fillId="2" borderId="56" xfId="0" applyFill="1" applyBorder="1"/>
    <xf numFmtId="0" fontId="0" fillId="2" borderId="57" xfId="0" applyFill="1" applyBorder="1"/>
    <xf numFmtId="0" fontId="5" fillId="2" borderId="57" xfId="0" applyFont="1" applyFill="1" applyBorder="1" applyAlignment="1">
      <alignment vertical="center"/>
    </xf>
    <xf numFmtId="3" fontId="5" fillId="2" borderId="58" xfId="0" applyNumberFormat="1" applyFont="1" applyFill="1" applyBorder="1" applyAlignment="1">
      <alignment vertical="center"/>
    </xf>
    <xf numFmtId="0" fontId="0" fillId="0" borderId="61" xfId="0" applyBorder="1"/>
    <xf numFmtId="0" fontId="0" fillId="0" borderId="42" xfId="0" applyBorder="1"/>
    <xf numFmtId="0" fontId="1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64" xfId="0" applyFont="1" applyBorder="1" applyAlignment="1">
      <alignment horizontal="center" vertical="center"/>
    </xf>
    <xf numFmtId="0" fontId="4" fillId="0" borderId="71" xfId="0" applyFont="1" applyBorder="1"/>
    <xf numFmtId="0" fontId="4" fillId="0" borderId="53" xfId="0" applyFont="1" applyBorder="1"/>
    <xf numFmtId="0" fontId="4" fillId="0" borderId="68" xfId="0" applyFont="1" applyBorder="1"/>
    <xf numFmtId="0" fontId="5" fillId="0" borderId="53" xfId="0" applyFont="1" applyBorder="1" applyAlignment="1">
      <alignment horizontal="left" vertical="center"/>
    </xf>
    <xf numFmtId="0" fontId="0" fillId="0" borderId="73" xfId="0" applyBorder="1"/>
    <xf numFmtId="0" fontId="5" fillId="0" borderId="13" xfId="0" applyFont="1" applyBorder="1" applyAlignment="1">
      <alignment horizontal="right" vertical="center"/>
    </xf>
    <xf numFmtId="3" fontId="4" fillId="0" borderId="19" xfId="0" applyNumberFormat="1" applyFont="1" applyBorder="1" applyAlignment="1">
      <alignment vertical="center"/>
    </xf>
    <xf numFmtId="3" fontId="5" fillId="0" borderId="74" xfId="0" applyNumberFormat="1" applyFont="1" applyBorder="1" applyAlignment="1">
      <alignment vertical="center"/>
    </xf>
    <xf numFmtId="0" fontId="5" fillId="0" borderId="10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/>
    </xf>
    <xf numFmtId="3" fontId="4" fillId="0" borderId="7" xfId="0" applyNumberFormat="1" applyFont="1" applyBorder="1" applyAlignment="1">
      <alignment vertical="center"/>
    </xf>
    <xf numFmtId="3" fontId="5" fillId="0" borderId="75" xfId="0" applyNumberFormat="1" applyFont="1" applyBorder="1" applyAlignment="1">
      <alignment vertical="center"/>
    </xf>
    <xf numFmtId="0" fontId="5" fillId="2" borderId="78" xfId="0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left" vertical="center"/>
    </xf>
    <xf numFmtId="3" fontId="5" fillId="2" borderId="69" xfId="0" applyNumberFormat="1" applyFont="1" applyFill="1" applyBorder="1" applyAlignment="1">
      <alignment vertical="center"/>
    </xf>
    <xf numFmtId="3" fontId="5" fillId="2" borderId="81" xfId="0" applyNumberFormat="1" applyFont="1" applyFill="1" applyBorder="1" applyAlignment="1">
      <alignment vertical="center"/>
    </xf>
    <xf numFmtId="0" fontId="4" fillId="2" borderId="82" xfId="0" applyFont="1" applyFill="1" applyBorder="1"/>
    <xf numFmtId="0" fontId="5" fillId="2" borderId="58" xfId="0" applyFont="1" applyFill="1" applyBorder="1" applyAlignment="1">
      <alignment horizontal="left" vertical="center"/>
    </xf>
    <xf numFmtId="3" fontId="5" fillId="2" borderId="84" xfId="0" applyNumberFormat="1" applyFont="1" applyFill="1" applyBorder="1" applyAlignment="1">
      <alignment vertical="center"/>
    </xf>
    <xf numFmtId="0" fontId="0" fillId="0" borderId="15" xfId="0" applyBorder="1"/>
    <xf numFmtId="0" fontId="0" fillId="0" borderId="85" xfId="0" applyBorder="1"/>
    <xf numFmtId="49" fontId="0" fillId="0" borderId="35" xfId="0" applyNumberFormat="1" applyBorder="1"/>
    <xf numFmtId="49" fontId="0" fillId="0" borderId="61" xfId="0" applyNumberFormat="1" applyBorder="1" applyAlignment="1">
      <alignment horizontal="center"/>
    </xf>
    <xf numFmtId="0" fontId="0" fillId="0" borderId="73" xfId="0" applyBorder="1" applyAlignment="1">
      <alignment horizontal="center"/>
    </xf>
    <xf numFmtId="0" fontId="8" fillId="0" borderId="73" xfId="0" applyFont="1" applyBorder="1" applyAlignment="1">
      <alignment horizontal="center"/>
    </xf>
    <xf numFmtId="49" fontId="0" fillId="0" borderId="73" xfId="0" applyNumberFormat="1" applyBorder="1" applyAlignment="1">
      <alignment horizontal="right"/>
    </xf>
    <xf numFmtId="3" fontId="0" fillId="0" borderId="61" xfId="0" applyNumberFormat="1" applyBorder="1" applyAlignment="1">
      <alignment horizontal="right" vertical="top"/>
    </xf>
    <xf numFmtId="3" fontId="0" fillId="0" borderId="73" xfId="0" applyNumberFormat="1" applyBorder="1" applyAlignment="1">
      <alignment horizontal="right" vertical="top"/>
    </xf>
    <xf numFmtId="3" fontId="3" fillId="0" borderId="59" xfId="0" applyNumberFormat="1" applyFont="1" applyBorder="1" applyAlignment="1">
      <alignment horizontal="right" vertical="top"/>
    </xf>
    <xf numFmtId="0" fontId="0" fillId="0" borderId="47" xfId="0" applyBorder="1" applyAlignment="1">
      <alignment horizontal="right" vertical="top"/>
    </xf>
    <xf numFmtId="0" fontId="0" fillId="0" borderId="46" xfId="0" applyBorder="1" applyAlignment="1">
      <alignment horizontal="right" vertical="top"/>
    </xf>
    <xf numFmtId="0" fontId="0" fillId="0" borderId="87" xfId="0" applyBorder="1" applyAlignment="1">
      <alignment horizontal="right" vertical="top"/>
    </xf>
    <xf numFmtId="3" fontId="0" fillId="0" borderId="80" xfId="0" applyNumberFormat="1" applyBorder="1" applyAlignment="1">
      <alignment horizontal="right" vertical="top"/>
    </xf>
    <xf numFmtId="164" fontId="0" fillId="0" borderId="0" xfId="0" applyNumberFormat="1" applyAlignment="1">
      <alignment horizontal="right"/>
    </xf>
    <xf numFmtId="164" fontId="0" fillId="0" borderId="14" xfId="0" applyNumberFormat="1" applyBorder="1" applyAlignment="1">
      <alignment horizontal="right"/>
    </xf>
    <xf numFmtId="0" fontId="10" fillId="2" borderId="80" xfId="0" applyFont="1" applyFill="1" applyBorder="1" applyAlignment="1">
      <alignment horizontal="left" vertical="center"/>
    </xf>
    <xf numFmtId="0" fontId="0" fillId="0" borderId="38" xfId="0" applyBorder="1"/>
    <xf numFmtId="14" fontId="1" fillId="0" borderId="0" xfId="0" applyNumberFormat="1" applyFont="1"/>
    <xf numFmtId="0" fontId="11" fillId="0" borderId="7" xfId="0" applyFont="1" applyBorder="1" applyAlignment="1">
      <alignment horizontal="center" vertical="center"/>
    </xf>
    <xf numFmtId="0" fontId="0" fillId="0" borderId="0" xfId="0" applyAlignment="1"/>
    <xf numFmtId="0" fontId="0" fillId="0" borderId="45" xfId="0" applyBorder="1" applyAlignment="1"/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49" fontId="4" fillId="0" borderId="0" xfId="0" applyNumberFormat="1" applyFont="1" applyAlignment="1"/>
    <xf numFmtId="0" fontId="0" fillId="0" borderId="76" xfId="0" applyBorder="1" applyAlignment="1"/>
    <xf numFmtId="0" fontId="0" fillId="0" borderId="86" xfId="0" applyBorder="1" applyAlignment="1"/>
    <xf numFmtId="3" fontId="0" fillId="0" borderId="89" xfId="0" applyNumberFormat="1" applyBorder="1" applyAlignment="1">
      <alignment horizontal="right"/>
    </xf>
    <xf numFmtId="0" fontId="0" fillId="0" borderId="77" xfId="0" applyBorder="1" applyAlignment="1"/>
    <xf numFmtId="0" fontId="10" fillId="2" borderId="78" xfId="0" applyFont="1" applyFill="1" applyBorder="1" applyAlignment="1">
      <alignment horizontal="left" vertical="center"/>
    </xf>
    <xf numFmtId="0" fontId="0" fillId="0" borderId="79" xfId="0" applyBorder="1" applyAlignment="1"/>
    <xf numFmtId="3" fontId="10" fillId="2" borderId="79" xfId="0" applyNumberFormat="1" applyFont="1" applyFill="1" applyBorder="1" applyAlignment="1">
      <alignment horizontal="right" vertical="center"/>
    </xf>
    <xf numFmtId="0" fontId="0" fillId="0" borderId="71" xfId="0" applyBorder="1" applyAlignment="1"/>
    <xf numFmtId="0" fontId="0" fillId="0" borderId="72" xfId="0" applyBorder="1" applyAlignment="1"/>
    <xf numFmtId="3" fontId="0" fillId="0" borderId="53" xfId="0" applyNumberFormat="1" applyBorder="1" applyAlignment="1">
      <alignment horizontal="right"/>
    </xf>
    <xf numFmtId="0" fontId="0" fillId="0" borderId="52" xfId="0" applyBorder="1" applyAlignment="1"/>
    <xf numFmtId="0" fontId="0" fillId="0" borderId="10" xfId="0" applyBorder="1" applyAlignment="1"/>
    <xf numFmtId="0" fontId="0" fillId="0" borderId="7" xfId="0" applyBorder="1" applyAlignment="1"/>
    <xf numFmtId="0" fontId="0" fillId="0" borderId="61" xfId="0" applyBorder="1" applyAlignment="1"/>
    <xf numFmtId="0" fontId="0" fillId="0" borderId="10" xfId="0" applyBorder="1" applyAlignment="1">
      <alignment vertical="top"/>
    </xf>
    <xf numFmtId="0" fontId="0" fillId="0" borderId="62" xfId="0" applyBorder="1" applyAlignment="1"/>
    <xf numFmtId="0" fontId="0" fillId="0" borderId="88" xfId="0" applyBorder="1" applyAlignment="1"/>
    <xf numFmtId="0" fontId="0" fillId="0" borderId="7" xfId="0" applyBorder="1" applyAlignment="1">
      <alignment vertical="top"/>
    </xf>
    <xf numFmtId="0" fontId="0" fillId="0" borderId="65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78" xfId="0" applyBorder="1" applyAlignment="1"/>
    <xf numFmtId="0" fontId="3" fillId="0" borderId="71" xfId="0" applyFont="1" applyBorder="1" applyAlignment="1"/>
    <xf numFmtId="0" fontId="3" fillId="0" borderId="53" xfId="0" applyFont="1" applyBorder="1" applyAlignment="1"/>
    <xf numFmtId="0" fontId="0" fillId="0" borderId="54" xfId="0" applyBorder="1" applyAlignment="1"/>
    <xf numFmtId="49" fontId="0" fillId="0" borderId="13" xfId="0" applyNumberFormat="1" applyBorder="1" applyAlignment="1"/>
    <xf numFmtId="0" fontId="0" fillId="0" borderId="46" xfId="0" applyBorder="1" applyAlignment="1"/>
    <xf numFmtId="0" fontId="0" fillId="0" borderId="19" xfId="0" applyBorder="1" applyAlignment="1"/>
    <xf numFmtId="0" fontId="0" fillId="0" borderId="14" xfId="0" applyBorder="1" applyAlignment="1"/>
    <xf numFmtId="0" fontId="0" fillId="0" borderId="73" xfId="0" applyBorder="1" applyAlignment="1"/>
    <xf numFmtId="0" fontId="0" fillId="0" borderId="87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3" fillId="0" borderId="82" xfId="0" applyFont="1" applyBorder="1" applyAlignment="1">
      <alignment horizontal="center" vertical="center"/>
    </xf>
    <xf numFmtId="0" fontId="0" fillId="0" borderId="57" xfId="0" applyBorder="1" applyAlignment="1"/>
    <xf numFmtId="0" fontId="0" fillId="0" borderId="59" xfId="0" applyBorder="1" applyAlignment="1"/>
    <xf numFmtId="0" fontId="0" fillId="0" borderId="50" xfId="0" applyBorder="1" applyAlignment="1"/>
    <xf numFmtId="0" fontId="0" fillId="0" borderId="90" xfId="0" applyBorder="1" applyAlignment="1"/>
    <xf numFmtId="49" fontId="0" fillId="0" borderId="76" xfId="0" applyNumberFormat="1" applyBorder="1" applyAlignment="1"/>
    <xf numFmtId="0" fontId="0" fillId="0" borderId="13" xfId="0" applyBorder="1" applyAlignment="1"/>
    <xf numFmtId="0" fontId="9" fillId="0" borderId="82" xfId="0" applyFont="1" applyBorder="1" applyAlignment="1">
      <alignment horizontal="center" vertical="center"/>
    </xf>
    <xf numFmtId="49" fontId="0" fillId="2" borderId="37" xfId="0" applyNumberFormat="1" applyFill="1" applyBorder="1" applyAlignment="1"/>
    <xf numFmtId="0" fontId="0" fillId="0" borderId="85" xfId="0" applyBorder="1" applyAlignment="1"/>
    <xf numFmtId="49" fontId="0" fillId="2" borderId="38" xfId="0" applyNumberFormat="1" applyFill="1" applyBorder="1" applyAlignment="1"/>
    <xf numFmtId="0" fontId="0" fillId="0" borderId="42" xfId="0" applyBorder="1" applyAlignment="1"/>
    <xf numFmtId="0" fontId="0" fillId="0" borderId="89" xfId="0" applyBorder="1" applyAlignment="1"/>
    <xf numFmtId="0" fontId="7" fillId="0" borderId="63" xfId="0" applyFont="1" applyBorder="1" applyAlignment="1">
      <alignment horizontal="center" vertical="center"/>
    </xf>
    <xf numFmtId="0" fontId="0" fillId="0" borderId="60" xfId="0" applyBorder="1" applyAlignment="1"/>
    <xf numFmtId="0" fontId="0" fillId="0" borderId="47" xfId="0" applyBorder="1" applyAlignment="1"/>
    <xf numFmtId="0" fontId="0" fillId="0" borderId="49" xfId="0" applyBorder="1" applyAlignment="1"/>
    <xf numFmtId="0" fontId="0" fillId="0" borderId="44" xfId="0" applyBorder="1" applyAlignment="1"/>
    <xf numFmtId="0" fontId="3" fillId="0" borderId="0" xfId="0" applyFont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0" fillId="0" borderId="67" xfId="0" applyBorder="1" applyAlignment="1"/>
    <xf numFmtId="0" fontId="1" fillId="0" borderId="48" xfId="0" applyFont="1" applyBorder="1" applyAlignment="1">
      <alignment horizontal="center" vertical="center"/>
    </xf>
    <xf numFmtId="0" fontId="0" fillId="0" borderId="66" xfId="0" applyBorder="1" applyAlignment="1"/>
    <xf numFmtId="0" fontId="1" fillId="0" borderId="5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3" fontId="5" fillId="2" borderId="58" xfId="0" applyNumberFormat="1" applyFont="1" applyFill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/>
    <xf numFmtId="0" fontId="1" fillId="0" borderId="13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/>
    <xf numFmtId="0" fontId="12" fillId="0" borderId="45" xfId="0" applyFont="1" applyBorder="1" applyAlignment="1"/>
  </cellXfs>
  <cellStyles count="1">
    <cellStyle name="Normální" xfId="0" builtinId="0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activeCell="N21" sqref="N21"/>
    </sheetView>
  </sheetViews>
  <sheetFormatPr defaultRowHeight="12.75" x14ac:dyDescent="0.2"/>
  <cols>
    <col min="1" max="9" width="9.28515625" customWidth="1"/>
  </cols>
  <sheetData>
    <row r="1" spans="1:9" ht="12.75" customHeight="1" x14ac:dyDescent="0.2">
      <c r="A1" s="69"/>
      <c r="B1" s="25"/>
      <c r="C1" s="25"/>
      <c r="D1" s="25"/>
      <c r="E1" s="25"/>
      <c r="F1" s="25"/>
      <c r="G1" s="25"/>
      <c r="H1" s="25"/>
      <c r="I1" s="67"/>
    </row>
    <row r="2" spans="1:9" ht="12.75" customHeight="1" x14ac:dyDescent="0.2">
      <c r="A2" s="66"/>
      <c r="I2" s="65"/>
    </row>
    <row r="3" spans="1:9" ht="12.75" customHeight="1" x14ac:dyDescent="0.2">
      <c r="A3" s="66"/>
      <c r="I3" s="65"/>
    </row>
    <row r="4" spans="1:9" ht="12.75" customHeight="1" x14ac:dyDescent="0.2">
      <c r="A4" s="66"/>
      <c r="I4" s="65"/>
    </row>
    <row r="5" spans="1:9" ht="12.75" customHeight="1" x14ac:dyDescent="0.2">
      <c r="A5" s="66"/>
      <c r="I5" s="65"/>
    </row>
    <row r="6" spans="1:9" ht="49.5" customHeight="1" x14ac:dyDescent="0.2">
      <c r="A6" s="121" t="s">
        <v>180</v>
      </c>
      <c r="B6" s="122"/>
      <c r="C6" s="122"/>
      <c r="D6" s="122"/>
      <c r="E6" s="122"/>
      <c r="F6" s="122"/>
      <c r="G6" s="122"/>
      <c r="H6" s="122"/>
      <c r="I6" s="123"/>
    </row>
    <row r="7" spans="1:9" ht="12.75" customHeight="1" x14ac:dyDescent="0.2">
      <c r="A7" s="66"/>
      <c r="I7" s="65"/>
    </row>
    <row r="8" spans="1:9" ht="49.5" customHeight="1" x14ac:dyDescent="0.35">
      <c r="A8" s="194" t="s">
        <v>182</v>
      </c>
      <c r="B8" s="195"/>
      <c r="C8" s="195"/>
      <c r="D8" s="195"/>
      <c r="E8" s="195"/>
      <c r="F8" s="195"/>
      <c r="G8" s="195"/>
      <c r="H8" s="195"/>
      <c r="I8" s="196"/>
    </row>
    <row r="9" spans="1:9" ht="12.75" customHeight="1" x14ac:dyDescent="0.2">
      <c r="A9" s="66"/>
      <c r="I9" s="65"/>
    </row>
    <row r="10" spans="1:9" ht="12.75" customHeight="1" x14ac:dyDescent="0.2">
      <c r="A10" s="66"/>
      <c r="I10" s="65"/>
    </row>
    <row r="11" spans="1:9" ht="12.75" customHeight="1" x14ac:dyDescent="0.2">
      <c r="A11" s="66"/>
      <c r="I11" s="65"/>
    </row>
    <row r="12" spans="1:9" ht="12.75" customHeight="1" x14ac:dyDescent="0.2">
      <c r="A12" s="66"/>
      <c r="I12" s="65"/>
    </row>
    <row r="13" spans="1:9" ht="12.75" customHeight="1" x14ac:dyDescent="0.2">
      <c r="A13" s="66"/>
      <c r="I13" s="65"/>
    </row>
    <row r="14" spans="1:9" ht="12.75" customHeight="1" x14ac:dyDescent="0.2">
      <c r="A14" s="66"/>
      <c r="I14" s="65"/>
    </row>
    <row r="15" spans="1:9" ht="12.75" customHeight="1" x14ac:dyDescent="0.2">
      <c r="A15" s="66"/>
      <c r="I15" s="65"/>
    </row>
    <row r="16" spans="1:9" ht="12.75" customHeight="1" x14ac:dyDescent="0.2">
      <c r="A16" s="66"/>
      <c r="I16" s="65"/>
    </row>
    <row r="17" spans="1:9" ht="12.75" customHeight="1" x14ac:dyDescent="0.2">
      <c r="A17" s="66"/>
      <c r="I17" s="65"/>
    </row>
    <row r="18" spans="1:9" ht="12.75" customHeight="1" x14ac:dyDescent="0.2">
      <c r="A18" s="66"/>
      <c r="I18" s="65"/>
    </row>
    <row r="19" spans="1:9" ht="12.75" customHeight="1" x14ac:dyDescent="0.2">
      <c r="A19" s="66"/>
      <c r="I19" s="65"/>
    </row>
    <row r="20" spans="1:9" ht="12.75" customHeight="1" x14ac:dyDescent="0.2">
      <c r="A20" s="66"/>
      <c r="I20" s="65"/>
    </row>
    <row r="21" spans="1:9" ht="12.75" customHeight="1" x14ac:dyDescent="0.2">
      <c r="A21" s="66"/>
      <c r="I21" s="65"/>
    </row>
    <row r="22" spans="1:9" ht="12.75" customHeight="1" x14ac:dyDescent="0.2">
      <c r="A22" s="66"/>
      <c r="I22" s="65"/>
    </row>
    <row r="23" spans="1:9" ht="12.75" customHeight="1" x14ac:dyDescent="0.2">
      <c r="A23" s="66"/>
      <c r="I23" s="65"/>
    </row>
    <row r="24" spans="1:9" ht="12.75" customHeight="1" x14ac:dyDescent="0.2">
      <c r="A24" s="66"/>
      <c r="I24" s="65"/>
    </row>
    <row r="25" spans="1:9" ht="12.75" customHeight="1" x14ac:dyDescent="0.2">
      <c r="A25" s="66"/>
      <c r="I25" s="65"/>
    </row>
    <row r="26" spans="1:9" ht="12.75" customHeight="1" x14ac:dyDescent="0.2">
      <c r="A26" s="66"/>
      <c r="I26" s="65"/>
    </row>
    <row r="27" spans="1:9" ht="12.75" customHeight="1" x14ac:dyDescent="0.2">
      <c r="A27" s="66"/>
      <c r="I27" s="65"/>
    </row>
    <row r="28" spans="1:9" ht="12.75" customHeight="1" x14ac:dyDescent="0.2">
      <c r="A28" s="66"/>
      <c r="I28" s="65"/>
    </row>
    <row r="29" spans="1:9" ht="12.75" customHeight="1" x14ac:dyDescent="0.2">
      <c r="A29" s="66"/>
      <c r="I29" s="65"/>
    </row>
    <row r="30" spans="1:9" ht="12.75" customHeight="1" x14ac:dyDescent="0.2">
      <c r="A30" s="124"/>
      <c r="B30" s="122"/>
      <c r="C30" s="122"/>
      <c r="D30" s="122"/>
      <c r="E30" s="122"/>
      <c r="F30" s="122"/>
      <c r="G30" s="122"/>
      <c r="H30" s="122"/>
      <c r="I30" s="123"/>
    </row>
    <row r="31" spans="1:9" ht="12.75" customHeight="1" x14ac:dyDescent="0.2">
      <c r="A31" s="66"/>
      <c r="I31" s="65"/>
    </row>
    <row r="32" spans="1:9" ht="12.75" customHeight="1" x14ac:dyDescent="0.2">
      <c r="A32" s="125"/>
      <c r="B32" s="122"/>
      <c r="C32" s="122"/>
      <c r="D32" s="122"/>
      <c r="E32" s="122"/>
      <c r="F32" s="122"/>
      <c r="G32" s="122"/>
      <c r="H32" s="122"/>
      <c r="I32" s="123"/>
    </row>
    <row r="33" spans="1:9" ht="12.75" customHeight="1" x14ac:dyDescent="0.2">
      <c r="A33" s="66"/>
      <c r="I33" s="65"/>
    </row>
    <row r="34" spans="1:9" ht="12.75" customHeight="1" x14ac:dyDescent="0.2">
      <c r="A34" s="66"/>
      <c r="I34" s="65"/>
    </row>
    <row r="35" spans="1:9" ht="12.75" customHeight="1" x14ac:dyDescent="0.2">
      <c r="A35" s="66"/>
      <c r="I35" s="65"/>
    </row>
    <row r="36" spans="1:9" ht="12.75" customHeight="1" x14ac:dyDescent="0.2">
      <c r="A36" s="66"/>
      <c r="I36" s="65"/>
    </row>
    <row r="37" spans="1:9" ht="12.75" customHeight="1" x14ac:dyDescent="0.2">
      <c r="A37" s="66"/>
      <c r="I37" s="65"/>
    </row>
    <row r="38" spans="1:9" ht="12.75" customHeight="1" x14ac:dyDescent="0.2">
      <c r="A38" s="66"/>
      <c r="I38" s="65"/>
    </row>
    <row r="39" spans="1:9" ht="12.75" customHeight="1" x14ac:dyDescent="0.2">
      <c r="A39" s="66"/>
      <c r="I39" s="65"/>
    </row>
    <row r="40" spans="1:9" ht="12.75" customHeight="1" x14ac:dyDescent="0.2">
      <c r="A40" s="66"/>
      <c r="I40" s="65"/>
    </row>
    <row r="41" spans="1:9" ht="12.75" customHeight="1" x14ac:dyDescent="0.2">
      <c r="A41" s="66"/>
      <c r="I41" s="65"/>
    </row>
    <row r="42" spans="1:9" ht="12.75" customHeight="1" x14ac:dyDescent="0.2">
      <c r="A42" s="66"/>
      <c r="I42" s="65"/>
    </row>
    <row r="43" spans="1:9" ht="12.75" customHeight="1" x14ac:dyDescent="0.2">
      <c r="A43" s="66"/>
      <c r="I43" s="65"/>
    </row>
    <row r="44" spans="1:9" ht="12.75" customHeight="1" x14ac:dyDescent="0.2">
      <c r="A44" s="66"/>
      <c r="I44" s="65"/>
    </row>
    <row r="45" spans="1:9" ht="12.75" customHeight="1" x14ac:dyDescent="0.2">
      <c r="A45" s="124"/>
      <c r="B45" s="122"/>
      <c r="C45" s="122"/>
      <c r="D45" s="122"/>
      <c r="E45" s="122"/>
      <c r="F45" s="122"/>
      <c r="G45" s="122"/>
      <c r="H45" s="122"/>
      <c r="I45" s="123"/>
    </row>
    <row r="46" spans="1:9" ht="12.75" customHeight="1" x14ac:dyDescent="0.2">
      <c r="A46" s="66"/>
      <c r="I46" s="65"/>
    </row>
    <row r="47" spans="1:9" ht="12.75" customHeight="1" x14ac:dyDescent="0.2">
      <c r="A47" s="66"/>
      <c r="I47" s="65"/>
    </row>
    <row r="48" spans="1:9" ht="12.75" customHeight="1" x14ac:dyDescent="0.2">
      <c r="A48" s="66"/>
      <c r="I48" s="65"/>
    </row>
    <row r="49" spans="1:9" ht="12.75" customHeight="1" x14ac:dyDescent="0.2">
      <c r="A49" s="66"/>
      <c r="I49" s="65"/>
    </row>
    <row r="50" spans="1:9" ht="12.75" customHeight="1" x14ac:dyDescent="0.2">
      <c r="A50" s="119"/>
      <c r="B50" s="79"/>
      <c r="C50" s="79"/>
      <c r="D50" s="79"/>
      <c r="E50" s="79"/>
      <c r="F50" s="79"/>
      <c r="G50" s="79"/>
      <c r="H50" s="79"/>
      <c r="I50" s="103"/>
    </row>
  </sheetData>
  <mergeCells count="5">
    <mergeCell ref="A6:I6"/>
    <mergeCell ref="A8:I8"/>
    <mergeCell ref="A30:I30"/>
    <mergeCell ref="A32:I32"/>
    <mergeCell ref="A45:I45"/>
  </mergeCells>
  <printOptions horizontalCentered="1" verticalCentered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activeCell="G7" sqref="G7"/>
    </sheetView>
  </sheetViews>
  <sheetFormatPr defaultRowHeight="12.75" x14ac:dyDescent="0.2"/>
  <cols>
    <col min="1" max="1" width="2.140625" customWidth="1"/>
    <col min="2" max="2" width="15.140625" customWidth="1"/>
    <col min="3" max="3" width="15.85546875" customWidth="1"/>
    <col min="4" max="4" width="12.28515625" customWidth="1"/>
    <col min="5" max="5" width="13.7109375" customWidth="1"/>
    <col min="6" max="6" width="13.28515625" customWidth="1"/>
    <col min="7" max="7" width="13.42578125" customWidth="1"/>
  </cols>
  <sheetData>
    <row r="1" spans="1:7" ht="28.5" customHeight="1" thickBot="1" x14ac:dyDescent="0.25">
      <c r="A1" s="173" t="s">
        <v>119</v>
      </c>
      <c r="B1" s="146"/>
      <c r="C1" s="146"/>
      <c r="D1" s="146"/>
      <c r="E1" s="146"/>
      <c r="F1" s="146"/>
      <c r="G1" s="146"/>
    </row>
    <row r="2" spans="1:7" ht="13.15" customHeight="1" x14ac:dyDescent="0.2">
      <c r="A2" s="174" t="s">
        <v>120</v>
      </c>
      <c r="B2" s="175"/>
      <c r="C2" s="176" t="s">
        <v>121</v>
      </c>
      <c r="D2" s="177"/>
      <c r="E2" s="175"/>
      <c r="F2" s="71" t="s">
        <v>122</v>
      </c>
      <c r="G2" s="72" t="s">
        <v>123</v>
      </c>
    </row>
    <row r="3" spans="1:7" ht="13.15" customHeight="1" x14ac:dyDescent="0.2">
      <c r="A3" s="168" t="s">
        <v>124</v>
      </c>
      <c r="B3" s="169"/>
      <c r="C3" s="170" t="s">
        <v>125</v>
      </c>
      <c r="D3" s="171"/>
      <c r="E3" s="169"/>
      <c r="F3" s="104" t="s">
        <v>124</v>
      </c>
      <c r="G3" s="105" t="s">
        <v>126</v>
      </c>
    </row>
    <row r="4" spans="1:7" ht="13.15" customHeight="1" x14ac:dyDescent="0.2">
      <c r="A4" s="166" t="s">
        <v>127</v>
      </c>
      <c r="B4" s="153"/>
      <c r="C4" s="154" t="s">
        <v>128</v>
      </c>
      <c r="D4" s="155"/>
      <c r="E4" s="153"/>
      <c r="F4" s="68" t="s">
        <v>129</v>
      </c>
      <c r="G4" s="106" t="s">
        <v>130</v>
      </c>
    </row>
    <row r="5" spans="1:7" ht="13.15" customHeight="1" x14ac:dyDescent="0.2">
      <c r="A5" s="168" t="s">
        <v>131</v>
      </c>
      <c r="B5" s="169"/>
      <c r="C5" s="170" t="s">
        <v>125</v>
      </c>
      <c r="D5" s="171"/>
      <c r="E5" s="169"/>
      <c r="F5" s="104" t="s">
        <v>124</v>
      </c>
      <c r="G5" s="105" t="s">
        <v>124</v>
      </c>
    </row>
    <row r="6" spans="1:7" x14ac:dyDescent="0.2">
      <c r="A6" s="127" t="s">
        <v>132</v>
      </c>
      <c r="B6" s="130"/>
      <c r="C6" s="130"/>
      <c r="D6" s="128"/>
      <c r="E6" s="172" t="s">
        <v>133</v>
      </c>
      <c r="F6" s="130"/>
      <c r="G6" s="107">
        <v>0</v>
      </c>
    </row>
    <row r="7" spans="1:7" x14ac:dyDescent="0.2">
      <c r="A7" s="127" t="s">
        <v>134</v>
      </c>
      <c r="B7" s="130"/>
      <c r="C7" s="130"/>
      <c r="D7" s="128"/>
      <c r="E7" s="172" t="s">
        <v>135</v>
      </c>
      <c r="F7" s="130"/>
      <c r="G7" s="107">
        <v>0</v>
      </c>
    </row>
    <row r="8" spans="1:7" x14ac:dyDescent="0.2">
      <c r="A8" s="165" t="s">
        <v>136</v>
      </c>
      <c r="B8" s="130"/>
      <c r="C8" s="130"/>
      <c r="D8" s="128"/>
      <c r="E8" s="25" t="s">
        <v>137</v>
      </c>
      <c r="F8" s="25"/>
      <c r="G8" s="108" t="s">
        <v>124</v>
      </c>
    </row>
    <row r="9" spans="1:7" x14ac:dyDescent="0.2">
      <c r="A9" s="166" t="s">
        <v>138</v>
      </c>
      <c r="B9" s="155"/>
      <c r="C9" s="155"/>
      <c r="D9" s="153"/>
      <c r="E9" s="154" t="s">
        <v>139</v>
      </c>
      <c r="F9" s="155"/>
      <c r="G9" s="156"/>
    </row>
    <row r="10" spans="1:7" ht="13.5" customHeight="1" thickBot="1" x14ac:dyDescent="0.25">
      <c r="A10" s="142"/>
      <c r="B10" s="146"/>
      <c r="C10" s="146"/>
      <c r="D10" s="143"/>
      <c r="E10" s="145"/>
      <c r="F10" s="146"/>
      <c r="G10" s="147"/>
    </row>
    <row r="11" spans="1:7" ht="28.5" customHeight="1" thickBot="1" x14ac:dyDescent="0.25">
      <c r="A11" s="167" t="s">
        <v>140</v>
      </c>
      <c r="B11" s="161"/>
      <c r="C11" s="161"/>
      <c r="D11" s="161"/>
      <c r="E11" s="161"/>
      <c r="F11" s="161"/>
      <c r="G11" s="162"/>
    </row>
    <row r="12" spans="1:7" ht="17.25" customHeight="1" thickBot="1" x14ac:dyDescent="0.25">
      <c r="A12" s="160" t="s">
        <v>141</v>
      </c>
      <c r="B12" s="161"/>
      <c r="C12" s="162"/>
      <c r="D12" s="160" t="s">
        <v>142</v>
      </c>
      <c r="E12" s="161"/>
      <c r="F12" s="161"/>
      <c r="G12" s="162"/>
    </row>
    <row r="13" spans="1:7" ht="13.5" customHeight="1" x14ac:dyDescent="0.2">
      <c r="A13" s="163"/>
      <c r="B13" s="70" t="s">
        <v>143</v>
      </c>
      <c r="C13" s="109">
        <f>REKAPITULACE!C18</f>
        <v>0</v>
      </c>
      <c r="D13" s="134" t="s">
        <v>158</v>
      </c>
      <c r="E13" s="135"/>
      <c r="F13" s="112">
        <v>0</v>
      </c>
      <c r="G13" s="109">
        <f>C22*F13/100</f>
        <v>0</v>
      </c>
    </row>
    <row r="14" spans="1:7" ht="13.5" customHeight="1" x14ac:dyDescent="0.2">
      <c r="A14" s="164"/>
      <c r="B14" s="68" t="s">
        <v>144</v>
      </c>
      <c r="C14" s="110">
        <f>REKAPITULACE!D18</f>
        <v>0</v>
      </c>
      <c r="D14" s="127" t="s">
        <v>159</v>
      </c>
      <c r="E14" s="128"/>
      <c r="F14" s="113">
        <v>0</v>
      </c>
      <c r="G14" s="110">
        <f>C22*F14/100</f>
        <v>0</v>
      </c>
    </row>
    <row r="15" spans="1:7" ht="13.5" customHeight="1" x14ac:dyDescent="0.2">
      <c r="A15" s="102" t="s">
        <v>145</v>
      </c>
      <c r="B15" s="67" t="s">
        <v>146</v>
      </c>
      <c r="C15" s="110">
        <f>REKAPITULACE!E12</f>
        <v>0</v>
      </c>
      <c r="D15" s="127" t="s">
        <v>160</v>
      </c>
      <c r="E15" s="128"/>
      <c r="F15" s="113">
        <v>0</v>
      </c>
      <c r="G15" s="110">
        <f>C22*F15/100</f>
        <v>0</v>
      </c>
    </row>
    <row r="16" spans="1:7" ht="13.5" customHeight="1" x14ac:dyDescent="0.2">
      <c r="A16" s="102" t="s">
        <v>147</v>
      </c>
      <c r="B16" s="67" t="s">
        <v>148</v>
      </c>
      <c r="C16" s="110">
        <v>0</v>
      </c>
      <c r="D16" s="127" t="s">
        <v>161</v>
      </c>
      <c r="E16" s="128"/>
      <c r="F16" s="113">
        <v>0</v>
      </c>
      <c r="G16" s="110">
        <f>C22*F16/100</f>
        <v>0</v>
      </c>
    </row>
    <row r="17" spans="1:7" ht="13.5" customHeight="1" x14ac:dyDescent="0.2">
      <c r="A17" s="102" t="s">
        <v>149</v>
      </c>
      <c r="B17" s="67" t="s">
        <v>150</v>
      </c>
      <c r="C17" s="110">
        <f>REKAPITULACE!E16</f>
        <v>0</v>
      </c>
      <c r="D17" s="127" t="s">
        <v>162</v>
      </c>
      <c r="E17" s="128"/>
      <c r="F17" s="113">
        <v>0</v>
      </c>
      <c r="G17" s="110">
        <f>C22*F17/100</f>
        <v>0</v>
      </c>
    </row>
    <row r="18" spans="1:7" ht="13.5" customHeight="1" x14ac:dyDescent="0.2">
      <c r="A18" s="102" t="s">
        <v>151</v>
      </c>
      <c r="B18" s="67" t="s">
        <v>152</v>
      </c>
      <c r="C18" s="110">
        <v>0</v>
      </c>
      <c r="D18" s="127" t="s">
        <v>163</v>
      </c>
      <c r="E18" s="128"/>
      <c r="F18" s="113">
        <v>0</v>
      </c>
      <c r="G18" s="110">
        <f>C22*F18/100</f>
        <v>0</v>
      </c>
    </row>
    <row r="19" spans="1:7" ht="13.5" customHeight="1" x14ac:dyDescent="0.2">
      <c r="A19" s="127" t="s">
        <v>153</v>
      </c>
      <c r="B19" s="128"/>
      <c r="C19" s="110">
        <f>SUM(C15:C18)</f>
        <v>0</v>
      </c>
      <c r="D19" s="127" t="s">
        <v>164</v>
      </c>
      <c r="E19" s="128"/>
      <c r="F19" s="113">
        <v>0</v>
      </c>
      <c r="G19" s="110">
        <f>C22*F19/100</f>
        <v>0</v>
      </c>
    </row>
    <row r="20" spans="1:7" ht="13.5" customHeight="1" x14ac:dyDescent="0.2">
      <c r="A20" s="127" t="s">
        <v>154</v>
      </c>
      <c r="B20" s="128"/>
      <c r="C20" s="110">
        <v>0</v>
      </c>
      <c r="D20" s="127" t="s">
        <v>165</v>
      </c>
      <c r="E20" s="128"/>
      <c r="F20" s="113">
        <v>0</v>
      </c>
      <c r="G20" s="110">
        <f>C22*F20/100</f>
        <v>0</v>
      </c>
    </row>
    <row r="21" spans="1:7" ht="13.5" customHeight="1" x14ac:dyDescent="0.2">
      <c r="A21" s="127" t="s">
        <v>155</v>
      </c>
      <c r="B21" s="128"/>
      <c r="C21" s="110">
        <v>0</v>
      </c>
      <c r="D21" s="127" t="s">
        <v>166</v>
      </c>
      <c r="E21" s="128"/>
      <c r="F21" s="113">
        <v>0</v>
      </c>
      <c r="G21" s="110">
        <f>C22*F21/100</f>
        <v>0</v>
      </c>
    </row>
    <row r="22" spans="1:7" ht="13.5" customHeight="1" thickBot="1" x14ac:dyDescent="0.25">
      <c r="A22" s="148" t="s">
        <v>156</v>
      </c>
      <c r="B22" s="157"/>
      <c r="C22" s="110">
        <f>SUM(C19:C21)</f>
        <v>0</v>
      </c>
      <c r="D22" s="127"/>
      <c r="E22" s="128"/>
      <c r="F22" s="113">
        <v>0</v>
      </c>
      <c r="G22" s="110">
        <f>C22*F22/100</f>
        <v>0</v>
      </c>
    </row>
    <row r="23" spans="1:7" ht="13.5" customHeight="1" thickBot="1" x14ac:dyDescent="0.25">
      <c r="A23" s="158" t="s">
        <v>157</v>
      </c>
      <c r="B23" s="159"/>
      <c r="C23" s="111">
        <f>C22+G23</f>
        <v>0</v>
      </c>
      <c r="D23" s="148" t="s">
        <v>167</v>
      </c>
      <c r="E23" s="132"/>
      <c r="F23" s="114"/>
      <c r="G23" s="115">
        <f>SUM(G13:G22)</f>
        <v>0</v>
      </c>
    </row>
    <row r="24" spans="1:7" x14ac:dyDescent="0.2">
      <c r="A24" s="149" t="s">
        <v>168</v>
      </c>
      <c r="B24" s="135"/>
      <c r="C24" s="150" t="s">
        <v>169</v>
      </c>
      <c r="D24" s="135"/>
      <c r="E24" s="150" t="s">
        <v>170</v>
      </c>
      <c r="F24" s="137"/>
      <c r="G24" s="151"/>
    </row>
    <row r="25" spans="1:7" x14ac:dyDescent="0.2">
      <c r="A25" s="152" t="s">
        <v>124</v>
      </c>
      <c r="B25" s="153"/>
      <c r="C25" s="154" t="s">
        <v>171</v>
      </c>
      <c r="D25" s="153"/>
      <c r="E25" s="154" t="s">
        <v>171</v>
      </c>
      <c r="F25" s="155"/>
      <c r="G25" s="156"/>
    </row>
    <row r="26" spans="1:7" x14ac:dyDescent="0.2">
      <c r="A26" s="138" t="s">
        <v>172</v>
      </c>
      <c r="B26" s="123"/>
      <c r="C26" s="139" t="s">
        <v>172</v>
      </c>
      <c r="D26" s="123"/>
      <c r="E26" s="139" t="s">
        <v>172</v>
      </c>
      <c r="F26" s="122"/>
      <c r="G26" s="140"/>
    </row>
    <row r="27" spans="1:7" x14ac:dyDescent="0.2">
      <c r="A27" s="141"/>
      <c r="B27" s="123"/>
      <c r="C27" s="144" t="s">
        <v>173</v>
      </c>
      <c r="D27" s="123"/>
      <c r="E27" s="144" t="s">
        <v>173</v>
      </c>
      <c r="F27" s="122"/>
      <c r="G27" s="140"/>
    </row>
    <row r="28" spans="1:7" x14ac:dyDescent="0.2">
      <c r="A28" s="138"/>
      <c r="B28" s="123"/>
      <c r="C28" s="139"/>
      <c r="D28" s="123"/>
      <c r="E28" s="139"/>
      <c r="F28" s="122"/>
      <c r="G28" s="140"/>
    </row>
    <row r="29" spans="1:7" ht="56.25" customHeight="1" thickBot="1" x14ac:dyDescent="0.25">
      <c r="A29" s="142"/>
      <c r="B29" s="143"/>
      <c r="C29" s="145"/>
      <c r="D29" s="143"/>
      <c r="E29" s="145"/>
      <c r="F29" s="146"/>
      <c r="G29" s="147"/>
    </row>
    <row r="30" spans="1:7" x14ac:dyDescent="0.2">
      <c r="A30" s="134" t="s">
        <v>174</v>
      </c>
      <c r="B30" s="135"/>
      <c r="C30" s="116">
        <v>21</v>
      </c>
      <c r="D30" s="65" t="s">
        <v>175</v>
      </c>
      <c r="E30" s="136">
        <f>ROUND(C23-E32,0)</f>
        <v>0</v>
      </c>
      <c r="F30" s="137"/>
      <c r="G30" s="78" t="s">
        <v>176</v>
      </c>
    </row>
    <row r="31" spans="1:7" x14ac:dyDescent="0.2">
      <c r="A31" s="127" t="s">
        <v>177</v>
      </c>
      <c r="B31" s="128"/>
      <c r="C31" s="117">
        <v>21</v>
      </c>
      <c r="D31" s="67" t="s">
        <v>175</v>
      </c>
      <c r="E31" s="129">
        <f>ROUND(E30*C31/100,0)</f>
        <v>0</v>
      </c>
      <c r="F31" s="130"/>
      <c r="G31" s="87" t="s">
        <v>176</v>
      </c>
    </row>
    <row r="32" spans="1:7" x14ac:dyDescent="0.2">
      <c r="A32" s="127" t="s">
        <v>174</v>
      </c>
      <c r="B32" s="128"/>
      <c r="C32" s="117">
        <v>15</v>
      </c>
      <c r="D32" s="67" t="s">
        <v>175</v>
      </c>
      <c r="E32" s="129">
        <v>0</v>
      </c>
      <c r="F32" s="130"/>
      <c r="G32" s="87" t="s">
        <v>176</v>
      </c>
    </row>
    <row r="33" spans="1:7" x14ac:dyDescent="0.2">
      <c r="A33" s="127" t="s">
        <v>177</v>
      </c>
      <c r="B33" s="128"/>
      <c r="C33" s="117">
        <v>15</v>
      </c>
      <c r="D33" s="67" t="s">
        <v>175</v>
      </c>
      <c r="E33" s="129">
        <f>ROUND(E32*C33/100,0)</f>
        <v>0</v>
      </c>
      <c r="F33" s="130"/>
      <c r="G33" s="87" t="s">
        <v>176</v>
      </c>
    </row>
    <row r="34" spans="1:7" ht="19.5" customHeight="1" thickBot="1" x14ac:dyDescent="0.25">
      <c r="A34" s="131" t="s">
        <v>178</v>
      </c>
      <c r="B34" s="132"/>
      <c r="C34" s="132"/>
      <c r="D34" s="132"/>
      <c r="E34" s="133">
        <f>CEILING(SUM(E30:E33),1)</f>
        <v>0</v>
      </c>
      <c r="F34" s="132"/>
      <c r="G34" s="118" t="s">
        <v>176</v>
      </c>
    </row>
    <row r="36" spans="1:7" x14ac:dyDescent="0.2">
      <c r="A36" s="122" t="s">
        <v>179</v>
      </c>
      <c r="B36" s="122"/>
    </row>
    <row r="37" spans="1:7" x14ac:dyDescent="0.2">
      <c r="B37" s="126" t="s">
        <v>124</v>
      </c>
      <c r="C37" s="122"/>
      <c r="D37" s="122"/>
      <c r="E37" s="122"/>
      <c r="F37" s="122"/>
      <c r="G37" s="122"/>
    </row>
    <row r="38" spans="1:7" x14ac:dyDescent="0.2">
      <c r="B38" s="126" t="s">
        <v>124</v>
      </c>
      <c r="C38" s="122"/>
      <c r="D38" s="122"/>
      <c r="E38" s="122"/>
      <c r="F38" s="122"/>
      <c r="G38" s="122"/>
    </row>
    <row r="39" spans="1:7" x14ac:dyDescent="0.2">
      <c r="B39" s="126" t="s">
        <v>124</v>
      </c>
      <c r="C39" s="122"/>
      <c r="D39" s="122"/>
      <c r="E39" s="122"/>
      <c r="F39" s="122"/>
      <c r="G39" s="122"/>
    </row>
    <row r="40" spans="1:7" x14ac:dyDescent="0.2">
      <c r="B40" s="126" t="s">
        <v>124</v>
      </c>
      <c r="C40" s="122"/>
      <c r="D40" s="122"/>
      <c r="E40" s="122"/>
      <c r="F40" s="122"/>
      <c r="G40" s="122"/>
    </row>
    <row r="41" spans="1:7" x14ac:dyDescent="0.2">
      <c r="B41" s="126" t="s">
        <v>124</v>
      </c>
      <c r="C41" s="122"/>
      <c r="D41" s="122"/>
      <c r="E41" s="122"/>
      <c r="F41" s="122"/>
      <c r="G41" s="122"/>
    </row>
    <row r="42" spans="1:7" x14ac:dyDescent="0.2">
      <c r="B42" s="126" t="s">
        <v>124</v>
      </c>
      <c r="C42" s="122"/>
      <c r="D42" s="122"/>
      <c r="E42" s="122"/>
      <c r="F42" s="122"/>
      <c r="G42" s="122"/>
    </row>
    <row r="43" spans="1:7" x14ac:dyDescent="0.2">
      <c r="B43" s="126" t="s">
        <v>124</v>
      </c>
      <c r="C43" s="122"/>
      <c r="D43" s="122"/>
      <c r="E43" s="122"/>
      <c r="F43" s="122"/>
      <c r="G43" s="122"/>
    </row>
    <row r="44" spans="1:7" x14ac:dyDescent="0.2">
      <c r="B44" s="126" t="s">
        <v>124</v>
      </c>
      <c r="C44" s="122"/>
      <c r="D44" s="122"/>
      <c r="E44" s="122"/>
      <c r="F44" s="122"/>
      <c r="G44" s="122"/>
    </row>
    <row r="45" spans="1:7" x14ac:dyDescent="0.2">
      <c r="B45" s="126" t="s">
        <v>124</v>
      </c>
      <c r="C45" s="122"/>
      <c r="D45" s="122"/>
      <c r="E45" s="122"/>
      <c r="F45" s="122"/>
      <c r="G45" s="122"/>
    </row>
  </sheetData>
  <mergeCells count="70">
    <mergeCell ref="A4:B4"/>
    <mergeCell ref="C4:E4"/>
    <mergeCell ref="A1:G1"/>
    <mergeCell ref="A2:B2"/>
    <mergeCell ref="C2:E2"/>
    <mergeCell ref="A3:B3"/>
    <mergeCell ref="C3:E3"/>
    <mergeCell ref="A5:B5"/>
    <mergeCell ref="C5:E5"/>
    <mergeCell ref="A6:D6"/>
    <mergeCell ref="E6:F6"/>
    <mergeCell ref="A7:D7"/>
    <mergeCell ref="E7:F7"/>
    <mergeCell ref="A21:B21"/>
    <mergeCell ref="D21:E21"/>
    <mergeCell ref="A8:D8"/>
    <mergeCell ref="A9:D9"/>
    <mergeCell ref="E9:G9"/>
    <mergeCell ref="A10:D10"/>
    <mergeCell ref="E10:G10"/>
    <mergeCell ref="A11:G11"/>
    <mergeCell ref="D18:E18"/>
    <mergeCell ref="D19:E19"/>
    <mergeCell ref="D20:E20"/>
    <mergeCell ref="A12:C12"/>
    <mergeCell ref="D12:G12"/>
    <mergeCell ref="A13:A14"/>
    <mergeCell ref="A19:B19"/>
    <mergeCell ref="A20:B20"/>
    <mergeCell ref="D13:E13"/>
    <mergeCell ref="D14:E14"/>
    <mergeCell ref="D15:E15"/>
    <mergeCell ref="D16:E16"/>
    <mergeCell ref="D17:E17"/>
    <mergeCell ref="A25:B25"/>
    <mergeCell ref="C25:D25"/>
    <mergeCell ref="E25:G25"/>
    <mergeCell ref="A22:B22"/>
    <mergeCell ref="A23:B23"/>
    <mergeCell ref="D22:E22"/>
    <mergeCell ref="D23:E23"/>
    <mergeCell ref="A24:B24"/>
    <mergeCell ref="C24:D24"/>
    <mergeCell ref="E24:G24"/>
    <mergeCell ref="A26:B26"/>
    <mergeCell ref="C26:D26"/>
    <mergeCell ref="E26:G26"/>
    <mergeCell ref="A27:B29"/>
    <mergeCell ref="C27:D29"/>
    <mergeCell ref="E27:G29"/>
    <mergeCell ref="B37:G37"/>
    <mergeCell ref="A30:B30"/>
    <mergeCell ref="E30:F30"/>
    <mergeCell ref="A31:B31"/>
    <mergeCell ref="E31:F31"/>
    <mergeCell ref="A32:B32"/>
    <mergeCell ref="E32:F32"/>
    <mergeCell ref="A33:B33"/>
    <mergeCell ref="E33:F33"/>
    <mergeCell ref="A34:D34"/>
    <mergeCell ref="E34:F34"/>
    <mergeCell ref="A36:B36"/>
    <mergeCell ref="B44:G44"/>
    <mergeCell ref="B45:G45"/>
    <mergeCell ref="B38:G38"/>
    <mergeCell ref="B39:G39"/>
    <mergeCell ref="B40:G40"/>
    <mergeCell ref="B41:G41"/>
    <mergeCell ref="B42:G42"/>
    <mergeCell ref="B43:G43"/>
  </mergeCells>
  <printOptions horizontalCentered="1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D3" sqref="D3"/>
    </sheetView>
  </sheetViews>
  <sheetFormatPr defaultRowHeight="12.75" x14ac:dyDescent="0.2"/>
  <cols>
    <col min="1" max="1" width="3.85546875" customWidth="1"/>
    <col min="2" max="2" width="43.85546875" customWidth="1"/>
    <col min="3" max="5" width="10.7109375" customWidth="1"/>
  </cols>
  <sheetData>
    <row r="1" spans="1:5" s="2" customFormat="1" ht="9.75" customHeight="1" x14ac:dyDescent="0.2">
      <c r="A1" s="2" t="s">
        <v>0</v>
      </c>
      <c r="D1" s="2" t="s">
        <v>1</v>
      </c>
      <c r="E1" s="2" t="s">
        <v>181</v>
      </c>
    </row>
    <row r="2" spans="1:5" s="2" customFormat="1" ht="9.75" customHeight="1" x14ac:dyDescent="0.2">
      <c r="A2" s="2" t="s">
        <v>2</v>
      </c>
      <c r="D2" s="2" t="s">
        <v>3</v>
      </c>
    </row>
    <row r="3" spans="1:5" s="1" customFormat="1" ht="9.75" customHeight="1" x14ac:dyDescent="0.2">
      <c r="D3" s="120"/>
    </row>
    <row r="4" spans="1:5" s="3" customFormat="1" ht="12.75" customHeight="1" x14ac:dyDescent="0.2">
      <c r="A4" s="178" t="s">
        <v>106</v>
      </c>
      <c r="B4" s="122"/>
      <c r="C4" s="122"/>
      <c r="D4" s="122"/>
      <c r="E4" s="122"/>
    </row>
    <row r="5" spans="1:5" s="1" customFormat="1" ht="10.5" customHeight="1" thickBot="1" x14ac:dyDescent="0.25"/>
    <row r="6" spans="1:5" s="1" customFormat="1" ht="10.5" customHeight="1" x14ac:dyDescent="0.2">
      <c r="A6" s="179" t="s">
        <v>107</v>
      </c>
      <c r="B6" s="181" t="s">
        <v>108</v>
      </c>
      <c r="C6" s="183" t="s">
        <v>109</v>
      </c>
      <c r="D6" s="137"/>
      <c r="E6" s="151"/>
    </row>
    <row r="7" spans="1:5" s="1" customFormat="1" ht="10.5" customHeight="1" thickBot="1" x14ac:dyDescent="0.25">
      <c r="A7" s="180"/>
      <c r="B7" s="182"/>
      <c r="C7" s="80" t="s">
        <v>18</v>
      </c>
      <c r="D7" s="81" t="s">
        <v>23</v>
      </c>
      <c r="E7" s="82" t="s">
        <v>110</v>
      </c>
    </row>
    <row r="8" spans="1:5" s="16" customFormat="1" ht="11.25" customHeight="1" x14ac:dyDescent="0.2">
      <c r="A8" s="83"/>
      <c r="B8" s="86" t="s">
        <v>29</v>
      </c>
      <c r="C8" s="84"/>
      <c r="D8" s="84"/>
      <c r="E8" s="85"/>
    </row>
    <row r="9" spans="1:5" s="16" customFormat="1" ht="11.25" customHeight="1" x14ac:dyDescent="0.2">
      <c r="A9" s="88">
        <v>1</v>
      </c>
      <c r="B9" s="30" t="s">
        <v>111</v>
      </c>
      <c r="C9" s="89">
        <f>ROZPOČET!G15</f>
        <v>0</v>
      </c>
      <c r="D9" s="89">
        <f>ROZPOČET!I15</f>
        <v>0</v>
      </c>
      <c r="E9" s="90">
        <f>C9+D9</f>
        <v>0</v>
      </c>
    </row>
    <row r="10" spans="1:5" s="16" customFormat="1" ht="11.25" customHeight="1" x14ac:dyDescent="0.2">
      <c r="A10" s="91">
        <v>5</v>
      </c>
      <c r="B10" s="92" t="s">
        <v>112</v>
      </c>
      <c r="C10" s="93">
        <f>ROZPOČET!G20</f>
        <v>0</v>
      </c>
      <c r="D10" s="93">
        <f>ROZPOČET!I20</f>
        <v>0</v>
      </c>
      <c r="E10" s="94">
        <f>C10+D10</f>
        <v>0</v>
      </c>
    </row>
    <row r="11" spans="1:5" s="16" customFormat="1" ht="11.25" customHeight="1" x14ac:dyDescent="0.2">
      <c r="A11" s="91">
        <v>96</v>
      </c>
      <c r="B11" s="92" t="s">
        <v>113</v>
      </c>
      <c r="C11" s="93">
        <f>ROZPOČET!G24</f>
        <v>0</v>
      </c>
      <c r="D11" s="93">
        <f>ROZPOČET!I24</f>
        <v>0</v>
      </c>
      <c r="E11" s="94">
        <f>C11+D11</f>
        <v>0</v>
      </c>
    </row>
    <row r="12" spans="1:5" s="16" customFormat="1" ht="11.25" customHeight="1" thickBot="1" x14ac:dyDescent="0.25">
      <c r="A12" s="95"/>
      <c r="B12" s="96" t="s">
        <v>114</v>
      </c>
      <c r="C12" s="97">
        <f>SUM(C9:C11)</f>
        <v>0</v>
      </c>
      <c r="D12" s="97">
        <f>SUM(D9:D11)</f>
        <v>0</v>
      </c>
      <c r="E12" s="98">
        <f>SUM(E9:E11)</f>
        <v>0</v>
      </c>
    </row>
    <row r="13" spans="1:5" s="1" customFormat="1" ht="10.5" customHeight="1" thickBot="1" x14ac:dyDescent="0.25"/>
    <row r="14" spans="1:5" s="16" customFormat="1" ht="11.25" customHeight="1" x14ac:dyDescent="0.2">
      <c r="A14" s="83"/>
      <c r="B14" s="86" t="s">
        <v>57</v>
      </c>
      <c r="C14" s="84"/>
      <c r="D14" s="84"/>
      <c r="E14" s="85"/>
    </row>
    <row r="15" spans="1:5" s="16" customFormat="1" ht="11.25" customHeight="1" x14ac:dyDescent="0.2">
      <c r="A15" s="88">
        <v>720</v>
      </c>
      <c r="B15" s="30" t="s">
        <v>115</v>
      </c>
      <c r="C15" s="89">
        <f>ROZPOČET!G51+ROZPOČET!G54</f>
        <v>0</v>
      </c>
      <c r="D15" s="89">
        <f>ROZPOČET!I51+ROZPOČET!I54</f>
        <v>0</v>
      </c>
      <c r="E15" s="90">
        <f>C15+D15</f>
        <v>0</v>
      </c>
    </row>
    <row r="16" spans="1:5" s="16" customFormat="1" ht="11.25" customHeight="1" thickBot="1" x14ac:dyDescent="0.25">
      <c r="A16" s="95"/>
      <c r="B16" s="96" t="s">
        <v>116</v>
      </c>
      <c r="C16" s="97">
        <f>SUM(C15:C15)</f>
        <v>0</v>
      </c>
      <c r="D16" s="97">
        <f>SUM(D15:D15)</f>
        <v>0</v>
      </c>
      <c r="E16" s="98">
        <f>SUM(E15:E15)</f>
        <v>0</v>
      </c>
    </row>
    <row r="17" spans="1:5" s="1" customFormat="1" ht="10.5" customHeight="1" thickBot="1" x14ac:dyDescent="0.25"/>
    <row r="18" spans="1:5" s="16" customFormat="1" ht="12" customHeight="1" thickBot="1" x14ac:dyDescent="0.25">
      <c r="A18" s="99"/>
      <c r="B18" s="100" t="s">
        <v>117</v>
      </c>
      <c r="C18" s="77">
        <f>C12+C16</f>
        <v>0</v>
      </c>
      <c r="D18" s="77">
        <f>D12+D16</f>
        <v>0</v>
      </c>
      <c r="E18" s="101">
        <f>E12+E16</f>
        <v>0</v>
      </c>
    </row>
    <row r="19" spans="1:5" ht="13.5" thickBot="1" x14ac:dyDescent="0.25"/>
    <row r="20" spans="1:5" ht="13.5" thickBot="1" x14ac:dyDescent="0.25">
      <c r="A20" s="73"/>
      <c r="B20" s="76" t="s">
        <v>118</v>
      </c>
      <c r="C20" s="75"/>
      <c r="D20" s="75"/>
      <c r="E20" s="101">
        <f>'KRYCÍ LIST'!C19</f>
        <v>0</v>
      </c>
    </row>
  </sheetData>
  <mergeCells count="4">
    <mergeCell ref="A4:E4"/>
    <mergeCell ref="A6:A7"/>
    <mergeCell ref="B6:B7"/>
    <mergeCell ref="C6:E6"/>
  </mergeCells>
  <printOptions horizontalCentered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abSelected="1" topLeftCell="A13" workbookViewId="0">
      <selection activeCell="J3" sqref="J3"/>
    </sheetView>
  </sheetViews>
  <sheetFormatPr defaultRowHeight="12.75" x14ac:dyDescent="0.2"/>
  <cols>
    <col min="1" max="1" width="3.7109375" customWidth="1"/>
    <col min="2" max="2" width="11.140625" customWidth="1"/>
    <col min="3" max="3" width="43.42578125" customWidth="1"/>
    <col min="4" max="4" width="4.42578125" customWidth="1"/>
    <col min="5" max="5" width="8.7109375" customWidth="1"/>
    <col min="6" max="9" width="10.7109375" customWidth="1"/>
    <col min="10" max="11" width="9.140625" customWidth="1"/>
  </cols>
  <sheetData>
    <row r="1" spans="1:11" s="2" customFormat="1" ht="9.75" customHeight="1" x14ac:dyDescent="0.2">
      <c r="A1" s="2" t="s">
        <v>0</v>
      </c>
      <c r="J1" s="2" t="s">
        <v>1</v>
      </c>
      <c r="K1" s="2" t="s">
        <v>181</v>
      </c>
    </row>
    <row r="2" spans="1:11" s="2" customFormat="1" ht="9.75" customHeight="1" x14ac:dyDescent="0.2">
      <c r="A2" s="2" t="s">
        <v>2</v>
      </c>
      <c r="J2" s="2" t="s">
        <v>3</v>
      </c>
    </row>
    <row r="3" spans="1:11" s="1" customFormat="1" ht="9.75" customHeight="1" x14ac:dyDescent="0.2">
      <c r="J3" s="120"/>
    </row>
    <row r="4" spans="1:11" ht="12.75" customHeight="1" x14ac:dyDescent="0.2">
      <c r="A4" s="193" t="s">
        <v>4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</row>
    <row r="5" spans="1:11" s="1" customFormat="1" ht="10.5" customHeight="1" thickBot="1" x14ac:dyDescent="0.25"/>
    <row r="6" spans="1:11" s="1" customFormat="1" ht="10.5" customHeight="1" thickTop="1" x14ac:dyDescent="0.2">
      <c r="A6" s="4" t="s">
        <v>5</v>
      </c>
      <c r="B6" s="188" t="s">
        <v>9</v>
      </c>
      <c r="C6" s="188" t="s">
        <v>11</v>
      </c>
      <c r="D6" s="188" t="s">
        <v>13</v>
      </c>
      <c r="E6" s="188" t="s">
        <v>15</v>
      </c>
      <c r="F6" s="189" t="s">
        <v>17</v>
      </c>
      <c r="G6" s="190"/>
      <c r="H6" s="190"/>
      <c r="I6" s="190"/>
      <c r="J6" s="184" t="s">
        <v>26</v>
      </c>
      <c r="K6" s="185"/>
    </row>
    <row r="7" spans="1:11" s="1" customFormat="1" ht="9.75" customHeight="1" x14ac:dyDescent="0.2">
      <c r="A7" s="5" t="s">
        <v>6</v>
      </c>
      <c r="B7" s="139"/>
      <c r="C7" s="139"/>
      <c r="D7" s="139"/>
      <c r="E7" s="139"/>
      <c r="F7" s="191" t="s">
        <v>18</v>
      </c>
      <c r="G7" s="155"/>
      <c r="H7" s="192" t="s">
        <v>23</v>
      </c>
      <c r="I7" s="155"/>
      <c r="J7" s="139"/>
      <c r="K7" s="186"/>
    </row>
    <row r="8" spans="1:11" s="1" customFormat="1" ht="9.75" customHeight="1" x14ac:dyDescent="0.2">
      <c r="A8" s="5" t="s">
        <v>7</v>
      </c>
      <c r="B8" s="139"/>
      <c r="C8" s="139"/>
      <c r="D8" s="139"/>
      <c r="E8" s="139"/>
      <c r="F8" s="8" t="s">
        <v>19</v>
      </c>
      <c r="G8" s="10" t="s">
        <v>21</v>
      </c>
      <c r="H8" s="12" t="s">
        <v>19</v>
      </c>
      <c r="I8" s="10" t="s">
        <v>21</v>
      </c>
      <c r="J8" s="12" t="s">
        <v>19</v>
      </c>
      <c r="K8" s="14" t="s">
        <v>21</v>
      </c>
    </row>
    <row r="9" spans="1:11" s="1" customFormat="1" ht="10.5" customHeight="1" thickBot="1" x14ac:dyDescent="0.25">
      <c r="A9" s="6" t="s">
        <v>8</v>
      </c>
      <c r="B9" s="7" t="s">
        <v>10</v>
      </c>
      <c r="C9" s="7" t="s">
        <v>12</v>
      </c>
      <c r="D9" s="7" t="s">
        <v>14</v>
      </c>
      <c r="E9" s="7" t="s">
        <v>16</v>
      </c>
      <c r="F9" s="9" t="s">
        <v>20</v>
      </c>
      <c r="G9" s="11" t="s">
        <v>22</v>
      </c>
      <c r="H9" s="13" t="s">
        <v>24</v>
      </c>
      <c r="I9" s="11" t="s">
        <v>25</v>
      </c>
      <c r="J9" s="13" t="s">
        <v>27</v>
      </c>
      <c r="K9" s="15" t="s">
        <v>28</v>
      </c>
    </row>
    <row r="10" spans="1:11" s="17" customFormat="1" ht="12" customHeight="1" thickTop="1" x14ac:dyDescent="0.2">
      <c r="A10" s="19"/>
      <c r="B10" s="18"/>
      <c r="C10" s="20" t="s">
        <v>29</v>
      </c>
      <c r="D10" s="18"/>
      <c r="E10" s="18"/>
      <c r="F10" s="21"/>
      <c r="G10" s="22"/>
      <c r="H10" s="23"/>
      <c r="J10" s="23"/>
      <c r="K10" s="24"/>
    </row>
    <row r="11" spans="1:11" s="17" customFormat="1" ht="11.25" customHeight="1" x14ac:dyDescent="0.2">
      <c r="A11" s="28"/>
      <c r="B11" s="29" t="s">
        <v>30</v>
      </c>
      <c r="C11" s="30" t="s">
        <v>31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75" x14ac:dyDescent="0.2">
      <c r="A12" s="35">
        <v>1</v>
      </c>
      <c r="B12" s="36" t="s">
        <v>32</v>
      </c>
      <c r="C12" s="37" t="s">
        <v>33</v>
      </c>
      <c r="D12" s="38" t="s">
        <v>34</v>
      </c>
      <c r="E12" s="39">
        <v>18.72</v>
      </c>
      <c r="F12" s="40"/>
      <c r="G12" s="41">
        <f>E12*F12</f>
        <v>0</v>
      </c>
      <c r="H12" s="42"/>
      <c r="I12" s="41">
        <f>E12*H12</f>
        <v>0</v>
      </c>
      <c r="J12" s="43">
        <v>0</v>
      </c>
      <c r="K12" s="44">
        <f>E12*J12</f>
        <v>0</v>
      </c>
    </row>
    <row r="13" spans="1:11" s="1" customFormat="1" ht="9.75" x14ac:dyDescent="0.2">
      <c r="A13" s="35">
        <f>A12+1</f>
        <v>2</v>
      </c>
      <c r="B13" s="36" t="s">
        <v>35</v>
      </c>
      <c r="C13" s="37" t="s">
        <v>36</v>
      </c>
      <c r="D13" s="38" t="s">
        <v>34</v>
      </c>
      <c r="E13" s="39">
        <v>76.87</v>
      </c>
      <c r="F13" s="40"/>
      <c r="G13" s="41">
        <f>E13*F13</f>
        <v>0</v>
      </c>
      <c r="H13" s="42"/>
      <c r="I13" s="41">
        <f>E13*H13</f>
        <v>0</v>
      </c>
      <c r="J13" s="43">
        <v>0.17499999999999999</v>
      </c>
      <c r="K13" s="44">
        <f>E13*J13</f>
        <v>13.452249999999999</v>
      </c>
    </row>
    <row r="14" spans="1:11" s="1" customFormat="1" ht="9.75" x14ac:dyDescent="0.2">
      <c r="A14" s="35">
        <f>A13+1</f>
        <v>3</v>
      </c>
      <c r="B14" s="36" t="s">
        <v>37</v>
      </c>
      <c r="C14" s="37" t="s">
        <v>38</v>
      </c>
      <c r="D14" s="38" t="s">
        <v>39</v>
      </c>
      <c r="E14" s="45">
        <v>54</v>
      </c>
      <c r="F14" s="40"/>
      <c r="G14" s="41">
        <f>E14*F14</f>
        <v>0</v>
      </c>
      <c r="H14" s="42"/>
      <c r="I14" s="41">
        <f>E14*H14</f>
        <v>0</v>
      </c>
      <c r="J14" s="43">
        <v>7.4641200000000001E-4</v>
      </c>
      <c r="K14" s="44">
        <f>E14*J14</f>
        <v>4.0306248000000003E-2</v>
      </c>
    </row>
    <row r="15" spans="1:11" s="17" customFormat="1" ht="11.25" customHeight="1" x14ac:dyDescent="0.2">
      <c r="A15" s="54"/>
      <c r="B15" s="55">
        <v>1</v>
      </c>
      <c r="C15" s="56" t="s">
        <v>40</v>
      </c>
      <c r="D15" s="57"/>
      <c r="E15" s="57"/>
      <c r="F15" s="58"/>
      <c r="G15" s="59">
        <f>SUM(G12:G14)</f>
        <v>0</v>
      </c>
      <c r="H15" s="60"/>
      <c r="I15" s="61">
        <f>SUM(I12:I14)</f>
        <v>0</v>
      </c>
      <c r="J15" s="60"/>
      <c r="K15" s="62">
        <f>SUM(K12:K14)</f>
        <v>13.492556248</v>
      </c>
    </row>
    <row r="16" spans="1:11" s="17" customFormat="1" ht="11.25" customHeight="1" x14ac:dyDescent="0.2">
      <c r="A16" s="28"/>
      <c r="B16" s="29" t="s">
        <v>41</v>
      </c>
      <c r="C16" s="30" t="s">
        <v>42</v>
      </c>
      <c r="D16" s="27"/>
      <c r="E16" s="27"/>
      <c r="F16" s="31"/>
      <c r="G16" s="32"/>
      <c r="H16" s="33"/>
      <c r="I16" s="26"/>
      <c r="J16" s="33"/>
      <c r="K16" s="34"/>
    </row>
    <row r="17" spans="1:11" s="1" customFormat="1" ht="9.75" x14ac:dyDescent="0.2">
      <c r="A17" s="35">
        <f>A14+1</f>
        <v>4</v>
      </c>
      <c r="B17" s="36" t="s">
        <v>43</v>
      </c>
      <c r="C17" s="37" t="s">
        <v>44</v>
      </c>
      <c r="D17" s="38" t="s">
        <v>39</v>
      </c>
      <c r="E17" s="39">
        <v>83.905000000000015</v>
      </c>
      <c r="F17" s="40"/>
      <c r="G17" s="41">
        <f>E17*F17</f>
        <v>0</v>
      </c>
      <c r="H17" s="42"/>
      <c r="I17" s="41">
        <f>E17*H17</f>
        <v>0</v>
      </c>
      <c r="J17" s="43">
        <v>0.38625999999999999</v>
      </c>
      <c r="K17" s="44">
        <f>E17*J17</f>
        <v>32.409145300000006</v>
      </c>
    </row>
    <row r="18" spans="1:11" s="1" customFormat="1" ht="9.75" x14ac:dyDescent="0.2">
      <c r="A18" s="35">
        <f>A17+1</f>
        <v>5</v>
      </c>
      <c r="B18" s="36" t="s">
        <v>45</v>
      </c>
      <c r="C18" s="37" t="s">
        <v>46</v>
      </c>
      <c r="D18" s="38" t="s">
        <v>39</v>
      </c>
      <c r="E18" s="39">
        <v>12.705</v>
      </c>
      <c r="F18" s="40"/>
      <c r="G18" s="41">
        <f>E18*F18</f>
        <v>0</v>
      </c>
      <c r="H18" s="42"/>
      <c r="I18" s="41">
        <f>E18*H18</f>
        <v>0</v>
      </c>
      <c r="J18" s="43">
        <v>0.61595999999999995</v>
      </c>
      <c r="K18" s="44">
        <f>E18*J18</f>
        <v>7.8257717999999992</v>
      </c>
    </row>
    <row r="19" spans="1:11" s="1" customFormat="1" ht="9.75" x14ac:dyDescent="0.2">
      <c r="A19" s="35">
        <f>A18+1</f>
        <v>6</v>
      </c>
      <c r="B19" s="36" t="s">
        <v>47</v>
      </c>
      <c r="C19" s="37" t="s">
        <v>48</v>
      </c>
      <c r="D19" s="38" t="s">
        <v>39</v>
      </c>
      <c r="E19" s="42">
        <v>71.2</v>
      </c>
      <c r="F19" s="40"/>
      <c r="G19" s="41">
        <f>E19*F19</f>
        <v>0</v>
      </c>
      <c r="H19" s="42"/>
      <c r="I19" s="41">
        <f>E19*H19</f>
        <v>0</v>
      </c>
      <c r="J19" s="43">
        <v>7.1099999999999997E-2</v>
      </c>
      <c r="K19" s="44">
        <f>E19*J19</f>
        <v>5.0623199999999997</v>
      </c>
    </row>
    <row r="20" spans="1:11" s="17" customFormat="1" ht="11.25" customHeight="1" x14ac:dyDescent="0.2">
      <c r="A20" s="54"/>
      <c r="B20" s="55">
        <v>5</v>
      </c>
      <c r="C20" s="56" t="s">
        <v>49</v>
      </c>
      <c r="D20" s="57"/>
      <c r="E20" s="57"/>
      <c r="F20" s="58"/>
      <c r="G20" s="59">
        <f>SUM(G17:G19)</f>
        <v>0</v>
      </c>
      <c r="H20" s="60"/>
      <c r="I20" s="61">
        <f>SUM(I17:I19)</f>
        <v>0</v>
      </c>
      <c r="J20" s="60"/>
      <c r="K20" s="62">
        <f>SUM(K17:K19)</f>
        <v>45.297237100000004</v>
      </c>
    </row>
    <row r="21" spans="1:11" s="17" customFormat="1" ht="11.25" customHeight="1" x14ac:dyDescent="0.2">
      <c r="A21" s="28"/>
      <c r="B21" s="29" t="s">
        <v>50</v>
      </c>
      <c r="C21" s="30" t="s">
        <v>51</v>
      </c>
      <c r="D21" s="27"/>
      <c r="E21" s="27"/>
      <c r="F21" s="31"/>
      <c r="G21" s="32"/>
      <c r="H21" s="33"/>
      <c r="I21" s="26"/>
      <c r="J21" s="33"/>
      <c r="K21" s="34"/>
    </row>
    <row r="22" spans="1:11" s="1" customFormat="1" ht="9.75" x14ac:dyDescent="0.2">
      <c r="A22" s="35">
        <f>A19+1</f>
        <v>7</v>
      </c>
      <c r="B22" s="36" t="s">
        <v>52</v>
      </c>
      <c r="C22" s="37" t="s">
        <v>53</v>
      </c>
      <c r="D22" s="38" t="s">
        <v>34</v>
      </c>
      <c r="E22" s="43">
        <v>3.9032</v>
      </c>
      <c r="F22" s="40"/>
      <c r="G22" s="41">
        <f>E22*F22</f>
        <v>0</v>
      </c>
      <c r="H22" s="42"/>
      <c r="I22" s="41">
        <f>E22*H22</f>
        <v>0</v>
      </c>
      <c r="J22" s="43">
        <v>2.2000000000000002</v>
      </c>
      <c r="K22" s="44">
        <f>E22*J22</f>
        <v>8.58704</v>
      </c>
    </row>
    <row r="23" spans="1:11" s="1" customFormat="1" ht="9.75" x14ac:dyDescent="0.2">
      <c r="A23" s="35">
        <f>A22+1</f>
        <v>8</v>
      </c>
      <c r="B23" s="36" t="s">
        <v>54</v>
      </c>
      <c r="C23" s="37" t="s">
        <v>55</v>
      </c>
      <c r="D23" s="38" t="s">
        <v>39</v>
      </c>
      <c r="E23" s="39">
        <v>34.879999999999995</v>
      </c>
      <c r="F23" s="40"/>
      <c r="G23" s="41">
        <f>E23*F23</f>
        <v>0</v>
      </c>
      <c r="H23" s="42"/>
      <c r="I23" s="41">
        <f>E23*H23</f>
        <v>0</v>
      </c>
      <c r="J23" s="43">
        <v>0.432</v>
      </c>
      <c r="K23" s="44">
        <f>E23*J23</f>
        <v>15.068159999999997</v>
      </c>
    </row>
    <row r="24" spans="1:11" s="17" customFormat="1" ht="11.25" customHeight="1" thickBot="1" x14ac:dyDescent="0.25">
      <c r="A24" s="46"/>
      <c r="B24" s="48">
        <v>96</v>
      </c>
      <c r="C24" s="49" t="s">
        <v>56</v>
      </c>
      <c r="D24" s="47"/>
      <c r="E24" s="47"/>
      <c r="F24" s="50"/>
      <c r="G24" s="52">
        <f>SUM(G22:G23)</f>
        <v>0</v>
      </c>
      <c r="H24" s="51"/>
      <c r="I24" s="63">
        <f>SUM(I22:I23)</f>
        <v>0</v>
      </c>
      <c r="J24" s="51"/>
      <c r="K24" s="53">
        <f>SUM(K22:K23)</f>
        <v>23.655199999999997</v>
      </c>
    </row>
    <row r="25" spans="1:11" ht="13.5" thickBot="1" x14ac:dyDescent="0.25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 s="1" customFormat="1" ht="10.5" customHeight="1" thickTop="1" x14ac:dyDescent="0.2">
      <c r="A26" s="4" t="s">
        <v>5</v>
      </c>
      <c r="B26" s="188" t="s">
        <v>9</v>
      </c>
      <c r="C26" s="188" t="s">
        <v>11</v>
      </c>
      <c r="D26" s="188" t="s">
        <v>13</v>
      </c>
      <c r="E26" s="188" t="s">
        <v>15</v>
      </c>
      <c r="F26" s="189" t="s">
        <v>17</v>
      </c>
      <c r="G26" s="190"/>
      <c r="H26" s="190"/>
      <c r="I26" s="190"/>
      <c r="J26" s="184" t="s">
        <v>26</v>
      </c>
      <c r="K26" s="185"/>
    </row>
    <row r="27" spans="1:11" s="1" customFormat="1" ht="9.75" customHeight="1" x14ac:dyDescent="0.2">
      <c r="A27" s="5" t="s">
        <v>6</v>
      </c>
      <c r="B27" s="139"/>
      <c r="C27" s="139"/>
      <c r="D27" s="139"/>
      <c r="E27" s="139"/>
      <c r="F27" s="191" t="s">
        <v>18</v>
      </c>
      <c r="G27" s="155"/>
      <c r="H27" s="192" t="s">
        <v>23</v>
      </c>
      <c r="I27" s="155"/>
      <c r="J27" s="139"/>
      <c r="K27" s="186"/>
    </row>
    <row r="28" spans="1:11" s="1" customFormat="1" ht="9.75" customHeight="1" x14ac:dyDescent="0.2">
      <c r="A28" s="5" t="s">
        <v>7</v>
      </c>
      <c r="B28" s="139"/>
      <c r="C28" s="139"/>
      <c r="D28" s="139"/>
      <c r="E28" s="139"/>
      <c r="F28" s="8" t="s">
        <v>19</v>
      </c>
      <c r="G28" s="10" t="s">
        <v>21</v>
      </c>
      <c r="H28" s="12" t="s">
        <v>19</v>
      </c>
      <c r="I28" s="10" t="s">
        <v>21</v>
      </c>
      <c r="J28" s="12" t="s">
        <v>19</v>
      </c>
      <c r="K28" s="14" t="s">
        <v>21</v>
      </c>
    </row>
    <row r="29" spans="1:11" s="1" customFormat="1" ht="10.5" customHeight="1" thickBot="1" x14ac:dyDescent="0.25">
      <c r="A29" s="6" t="s">
        <v>8</v>
      </c>
      <c r="B29" s="7" t="s">
        <v>10</v>
      </c>
      <c r="C29" s="7" t="s">
        <v>12</v>
      </c>
      <c r="D29" s="7" t="s">
        <v>14</v>
      </c>
      <c r="E29" s="7" t="s">
        <v>16</v>
      </c>
      <c r="F29" s="9" t="s">
        <v>20</v>
      </c>
      <c r="G29" s="11" t="s">
        <v>22</v>
      </c>
      <c r="H29" s="13" t="s">
        <v>24</v>
      </c>
      <c r="I29" s="11" t="s">
        <v>25</v>
      </c>
      <c r="J29" s="13" t="s">
        <v>27</v>
      </c>
      <c r="K29" s="15" t="s">
        <v>28</v>
      </c>
    </row>
    <row r="30" spans="1:11" s="17" customFormat="1" ht="12" customHeight="1" thickTop="1" x14ac:dyDescent="0.2">
      <c r="A30" s="19"/>
      <c r="B30" s="18"/>
      <c r="C30" s="20" t="s">
        <v>57</v>
      </c>
      <c r="D30" s="18"/>
      <c r="E30" s="18"/>
      <c r="F30" s="21"/>
      <c r="G30" s="22"/>
      <c r="H30" s="23"/>
      <c r="J30" s="23"/>
      <c r="K30" s="24"/>
    </row>
    <row r="31" spans="1:11" s="17" customFormat="1" ht="11.25" customHeight="1" x14ac:dyDescent="0.2">
      <c r="A31" s="28"/>
      <c r="B31" s="29" t="s">
        <v>58</v>
      </c>
      <c r="C31" s="30" t="s">
        <v>59</v>
      </c>
      <c r="D31" s="27"/>
      <c r="E31" s="27"/>
      <c r="F31" s="31"/>
      <c r="G31" s="32"/>
      <c r="H31" s="33"/>
      <c r="I31" s="26"/>
      <c r="J31" s="33"/>
      <c r="K31" s="34"/>
    </row>
    <row r="32" spans="1:11" s="1" customFormat="1" ht="9.75" x14ac:dyDescent="0.2">
      <c r="A32" s="35">
        <f>A23+1</f>
        <v>9</v>
      </c>
      <c r="B32" s="36" t="s">
        <v>60</v>
      </c>
      <c r="C32" s="37" t="s">
        <v>61</v>
      </c>
      <c r="D32" s="38" t="s">
        <v>34</v>
      </c>
      <c r="E32" s="39">
        <v>20.420000000000002</v>
      </c>
      <c r="F32" s="40"/>
      <c r="G32" s="41">
        <f t="shared" ref="G32:G50" si="0">E32*F32</f>
        <v>0</v>
      </c>
      <c r="H32" s="42"/>
      <c r="I32" s="41">
        <f t="shared" ref="I32:I50" si="1">E32*H32</f>
        <v>0</v>
      </c>
      <c r="J32" s="43">
        <v>4.7160600000000002E-3</v>
      </c>
      <c r="K32" s="44">
        <f t="shared" ref="K32:K50" si="2">E32*J32</f>
        <v>9.6301945200000016E-2</v>
      </c>
    </row>
    <row r="33" spans="1:11" s="1" customFormat="1" ht="9.75" x14ac:dyDescent="0.2">
      <c r="A33" s="35">
        <f t="shared" ref="A33:A50" si="3">A32+1</f>
        <v>10</v>
      </c>
      <c r="B33" s="36" t="s">
        <v>62</v>
      </c>
      <c r="C33" s="37" t="s">
        <v>63</v>
      </c>
      <c r="D33" s="38" t="s">
        <v>64</v>
      </c>
      <c r="E33" s="42">
        <v>18.100000000000001</v>
      </c>
      <c r="F33" s="40"/>
      <c r="G33" s="41">
        <f t="shared" si="0"/>
        <v>0</v>
      </c>
      <c r="H33" s="42"/>
      <c r="I33" s="41">
        <f t="shared" si="1"/>
        <v>0</v>
      </c>
      <c r="J33" s="43">
        <v>1.3925999999999999E-2</v>
      </c>
      <c r="K33" s="44">
        <f t="shared" si="2"/>
        <v>0.25206060000000002</v>
      </c>
    </row>
    <row r="34" spans="1:11" s="1" customFormat="1" ht="9.75" x14ac:dyDescent="0.2">
      <c r="A34" s="35">
        <f t="shared" si="3"/>
        <v>11</v>
      </c>
      <c r="B34" s="36" t="s">
        <v>65</v>
      </c>
      <c r="C34" s="37" t="s">
        <v>66</v>
      </c>
      <c r="D34" s="38" t="s">
        <v>64</v>
      </c>
      <c r="E34" s="42">
        <v>15.100000000000001</v>
      </c>
      <c r="F34" s="40"/>
      <c r="G34" s="41">
        <f t="shared" si="0"/>
        <v>0</v>
      </c>
      <c r="H34" s="42"/>
      <c r="I34" s="41">
        <f t="shared" si="1"/>
        <v>0</v>
      </c>
      <c r="J34" s="43">
        <v>1.1605000000000001E-2</v>
      </c>
      <c r="K34" s="44">
        <f t="shared" si="2"/>
        <v>0.17523550000000002</v>
      </c>
    </row>
    <row r="35" spans="1:11" s="1" customFormat="1" ht="9.75" x14ac:dyDescent="0.2">
      <c r="A35" s="35">
        <f t="shared" si="3"/>
        <v>12</v>
      </c>
      <c r="B35" s="36" t="s">
        <v>67</v>
      </c>
      <c r="C35" s="37" t="s">
        <v>68</v>
      </c>
      <c r="D35" s="38" t="s">
        <v>64</v>
      </c>
      <c r="E35" s="42">
        <v>15.55</v>
      </c>
      <c r="F35" s="40"/>
      <c r="G35" s="41">
        <f t="shared" si="0"/>
        <v>0</v>
      </c>
      <c r="H35" s="42"/>
      <c r="I35" s="41">
        <f t="shared" si="1"/>
        <v>0</v>
      </c>
      <c r="J35" s="43">
        <v>9.2840000000000006E-3</v>
      </c>
      <c r="K35" s="44">
        <f t="shared" si="2"/>
        <v>0.14436620000000003</v>
      </c>
    </row>
    <row r="36" spans="1:11" s="1" customFormat="1" ht="9.75" x14ac:dyDescent="0.2">
      <c r="A36" s="35">
        <f t="shared" si="3"/>
        <v>13</v>
      </c>
      <c r="B36" s="36" t="s">
        <v>69</v>
      </c>
      <c r="C36" s="37" t="s">
        <v>70</v>
      </c>
      <c r="D36" s="38" t="s">
        <v>71</v>
      </c>
      <c r="E36" s="45">
        <v>3</v>
      </c>
      <c r="F36" s="40"/>
      <c r="G36" s="41">
        <f t="shared" si="0"/>
        <v>0</v>
      </c>
      <c r="H36" s="42"/>
      <c r="I36" s="41">
        <f t="shared" si="1"/>
        <v>0</v>
      </c>
      <c r="J36" s="43">
        <v>1.3893000000000001E-2</v>
      </c>
      <c r="K36" s="44">
        <f t="shared" si="2"/>
        <v>4.1679000000000001E-2</v>
      </c>
    </row>
    <row r="37" spans="1:11" s="1" customFormat="1" ht="9.75" x14ac:dyDescent="0.2">
      <c r="A37" s="35">
        <f t="shared" si="3"/>
        <v>14</v>
      </c>
      <c r="B37" s="36" t="s">
        <v>72</v>
      </c>
      <c r="C37" s="37" t="s">
        <v>73</v>
      </c>
      <c r="D37" s="38" t="s">
        <v>71</v>
      </c>
      <c r="E37" s="45">
        <v>1</v>
      </c>
      <c r="F37" s="40"/>
      <c r="G37" s="41">
        <f t="shared" si="0"/>
        <v>0</v>
      </c>
      <c r="H37" s="42"/>
      <c r="I37" s="41">
        <f t="shared" si="1"/>
        <v>0</v>
      </c>
      <c r="J37" s="43">
        <v>2.0698250000000001E-2</v>
      </c>
      <c r="K37" s="44">
        <f t="shared" si="2"/>
        <v>2.0698250000000001E-2</v>
      </c>
    </row>
    <row r="38" spans="1:11" s="1" customFormat="1" ht="9.75" x14ac:dyDescent="0.2">
      <c r="A38" s="35">
        <f t="shared" si="3"/>
        <v>15</v>
      </c>
      <c r="B38" s="36" t="s">
        <v>74</v>
      </c>
      <c r="C38" s="37" t="s">
        <v>75</v>
      </c>
      <c r="D38" s="38" t="s">
        <v>71</v>
      </c>
      <c r="E38" s="45">
        <v>1</v>
      </c>
      <c r="F38" s="40"/>
      <c r="G38" s="41">
        <f t="shared" si="0"/>
        <v>0</v>
      </c>
      <c r="H38" s="42"/>
      <c r="I38" s="41">
        <f t="shared" si="1"/>
        <v>0</v>
      </c>
      <c r="J38" s="43">
        <v>1.6711E-2</v>
      </c>
      <c r="K38" s="44">
        <f t="shared" si="2"/>
        <v>1.6711E-2</v>
      </c>
    </row>
    <row r="39" spans="1:11" s="1" customFormat="1" ht="9.75" x14ac:dyDescent="0.2">
      <c r="A39" s="35">
        <f t="shared" si="3"/>
        <v>16</v>
      </c>
      <c r="B39" s="36" t="s">
        <v>76</v>
      </c>
      <c r="C39" s="37" t="s">
        <v>77</v>
      </c>
      <c r="D39" s="38" t="s">
        <v>71</v>
      </c>
      <c r="E39" s="45">
        <v>2</v>
      </c>
      <c r="F39" s="40"/>
      <c r="G39" s="41">
        <f t="shared" si="0"/>
        <v>0</v>
      </c>
      <c r="H39" s="42"/>
      <c r="I39" s="41">
        <f t="shared" si="1"/>
        <v>0</v>
      </c>
      <c r="J39" s="43">
        <v>1.7687950000000001E-2</v>
      </c>
      <c r="K39" s="44">
        <f t="shared" si="2"/>
        <v>3.5375900000000002E-2</v>
      </c>
    </row>
    <row r="40" spans="1:11" s="1" customFormat="1" ht="9.75" x14ac:dyDescent="0.2">
      <c r="A40" s="35">
        <f t="shared" si="3"/>
        <v>17</v>
      </c>
      <c r="B40" s="36" t="s">
        <v>78</v>
      </c>
      <c r="C40" s="37" t="s">
        <v>79</v>
      </c>
      <c r="D40" s="38" t="s">
        <v>71</v>
      </c>
      <c r="E40" s="45">
        <v>1</v>
      </c>
      <c r="F40" s="40"/>
      <c r="G40" s="41">
        <f t="shared" si="0"/>
        <v>0</v>
      </c>
      <c r="H40" s="42"/>
      <c r="I40" s="41">
        <f t="shared" si="1"/>
        <v>0</v>
      </c>
      <c r="J40" s="43">
        <v>0</v>
      </c>
      <c r="K40" s="44">
        <f t="shared" si="2"/>
        <v>0</v>
      </c>
    </row>
    <row r="41" spans="1:11" s="1" customFormat="1" ht="9.75" x14ac:dyDescent="0.2">
      <c r="A41" s="35">
        <f t="shared" si="3"/>
        <v>18</v>
      </c>
      <c r="B41" s="36" t="s">
        <v>80</v>
      </c>
      <c r="C41" s="37" t="s">
        <v>81</v>
      </c>
      <c r="D41" s="38" t="s">
        <v>71</v>
      </c>
      <c r="E41" s="45">
        <v>2</v>
      </c>
      <c r="F41" s="40"/>
      <c r="G41" s="41">
        <f t="shared" si="0"/>
        <v>0</v>
      </c>
      <c r="H41" s="42"/>
      <c r="I41" s="41">
        <f t="shared" si="1"/>
        <v>0</v>
      </c>
      <c r="J41" s="43">
        <v>0</v>
      </c>
      <c r="K41" s="44">
        <f t="shared" si="2"/>
        <v>0</v>
      </c>
    </row>
    <row r="42" spans="1:11" s="1" customFormat="1" ht="9.75" x14ac:dyDescent="0.2">
      <c r="A42" s="35">
        <f t="shared" si="3"/>
        <v>19</v>
      </c>
      <c r="B42" s="36" t="s">
        <v>82</v>
      </c>
      <c r="C42" s="37" t="s">
        <v>83</v>
      </c>
      <c r="D42" s="38" t="s">
        <v>71</v>
      </c>
      <c r="E42" s="45">
        <v>4</v>
      </c>
      <c r="F42" s="40"/>
      <c r="G42" s="41">
        <f t="shared" si="0"/>
        <v>0</v>
      </c>
      <c r="H42" s="42"/>
      <c r="I42" s="41">
        <f t="shared" si="1"/>
        <v>0</v>
      </c>
      <c r="J42" s="43">
        <v>0</v>
      </c>
      <c r="K42" s="44">
        <f t="shared" si="2"/>
        <v>0</v>
      </c>
    </row>
    <row r="43" spans="1:11" s="1" customFormat="1" ht="9.75" x14ac:dyDescent="0.2">
      <c r="A43" s="35">
        <f t="shared" si="3"/>
        <v>20</v>
      </c>
      <c r="B43" s="36" t="s">
        <v>84</v>
      </c>
      <c r="C43" s="37" t="s">
        <v>85</v>
      </c>
      <c r="D43" s="38" t="s">
        <v>71</v>
      </c>
      <c r="E43" s="45">
        <v>1</v>
      </c>
      <c r="F43" s="40"/>
      <c r="G43" s="41">
        <f t="shared" si="0"/>
        <v>0</v>
      </c>
      <c r="H43" s="42"/>
      <c r="I43" s="41">
        <f t="shared" si="1"/>
        <v>0</v>
      </c>
      <c r="J43" s="43">
        <v>0</v>
      </c>
      <c r="K43" s="44">
        <f t="shared" si="2"/>
        <v>0</v>
      </c>
    </row>
    <row r="44" spans="1:11" s="1" customFormat="1" ht="9.75" x14ac:dyDescent="0.2">
      <c r="A44" s="35">
        <f t="shared" si="3"/>
        <v>21</v>
      </c>
      <c r="B44" s="36" t="s">
        <v>86</v>
      </c>
      <c r="C44" s="37" t="s">
        <v>87</v>
      </c>
      <c r="D44" s="38" t="s">
        <v>71</v>
      </c>
      <c r="E44" s="45">
        <v>4</v>
      </c>
      <c r="F44" s="40"/>
      <c r="G44" s="41">
        <f t="shared" si="0"/>
        <v>0</v>
      </c>
      <c r="H44" s="42"/>
      <c r="I44" s="41">
        <f t="shared" si="1"/>
        <v>0</v>
      </c>
      <c r="J44" s="43">
        <v>4.2075000000000001E-4</v>
      </c>
      <c r="K44" s="44">
        <f t="shared" si="2"/>
        <v>1.683E-3</v>
      </c>
    </row>
    <row r="45" spans="1:11" s="1" customFormat="1" ht="9.75" x14ac:dyDescent="0.2">
      <c r="A45" s="35">
        <f t="shared" si="3"/>
        <v>22</v>
      </c>
      <c r="B45" s="36" t="s">
        <v>88</v>
      </c>
      <c r="C45" s="37" t="s">
        <v>89</v>
      </c>
      <c r="D45" s="38" t="s">
        <v>71</v>
      </c>
      <c r="E45" s="45">
        <v>4</v>
      </c>
      <c r="F45" s="40"/>
      <c r="G45" s="41">
        <f t="shared" si="0"/>
        <v>0</v>
      </c>
      <c r="H45" s="42"/>
      <c r="I45" s="41">
        <f t="shared" si="1"/>
        <v>0</v>
      </c>
      <c r="J45" s="43">
        <v>3.4424999999999999E-4</v>
      </c>
      <c r="K45" s="44">
        <f t="shared" si="2"/>
        <v>1.377E-3</v>
      </c>
    </row>
    <row r="46" spans="1:11" s="1" customFormat="1" ht="9.75" x14ac:dyDescent="0.2">
      <c r="A46" s="35">
        <f t="shared" si="3"/>
        <v>23</v>
      </c>
      <c r="B46" s="36" t="s">
        <v>90</v>
      </c>
      <c r="C46" s="37" t="s">
        <v>91</v>
      </c>
      <c r="D46" s="38" t="s">
        <v>71</v>
      </c>
      <c r="E46" s="45">
        <v>3</v>
      </c>
      <c r="F46" s="40"/>
      <c r="G46" s="41">
        <f t="shared" si="0"/>
        <v>0</v>
      </c>
      <c r="H46" s="42"/>
      <c r="I46" s="41">
        <f t="shared" si="1"/>
        <v>0</v>
      </c>
      <c r="J46" s="43">
        <v>3.4424999999999999E-4</v>
      </c>
      <c r="K46" s="44">
        <f t="shared" si="2"/>
        <v>1.03275E-3</v>
      </c>
    </row>
    <row r="47" spans="1:11" s="1" customFormat="1" ht="9.75" x14ac:dyDescent="0.2">
      <c r="A47" s="35">
        <f t="shared" si="3"/>
        <v>24</v>
      </c>
      <c r="B47" s="36" t="s">
        <v>92</v>
      </c>
      <c r="C47" s="37" t="s">
        <v>93</v>
      </c>
      <c r="D47" s="38" t="s">
        <v>71</v>
      </c>
      <c r="E47" s="45">
        <v>1</v>
      </c>
      <c r="F47" s="40"/>
      <c r="G47" s="41">
        <f t="shared" si="0"/>
        <v>0</v>
      </c>
      <c r="H47" s="42"/>
      <c r="I47" s="41">
        <f t="shared" si="1"/>
        <v>0</v>
      </c>
      <c r="J47" s="43">
        <v>3.4424999999999999E-4</v>
      </c>
      <c r="K47" s="44">
        <f t="shared" si="2"/>
        <v>3.4424999999999999E-4</v>
      </c>
    </row>
    <row r="48" spans="1:11" s="1" customFormat="1" ht="9.75" x14ac:dyDescent="0.2">
      <c r="A48" s="35">
        <f t="shared" si="3"/>
        <v>25</v>
      </c>
      <c r="B48" s="36" t="s">
        <v>86</v>
      </c>
      <c r="C48" s="37" t="s">
        <v>94</v>
      </c>
      <c r="D48" s="38" t="s">
        <v>71</v>
      </c>
      <c r="E48" s="45">
        <v>1</v>
      </c>
      <c r="F48" s="40"/>
      <c r="G48" s="41">
        <f t="shared" si="0"/>
        <v>0</v>
      </c>
      <c r="H48" s="42"/>
      <c r="I48" s="41">
        <f t="shared" si="1"/>
        <v>0</v>
      </c>
      <c r="J48" s="43">
        <v>3.4424999999999999E-4</v>
      </c>
      <c r="K48" s="44">
        <f t="shared" si="2"/>
        <v>3.4424999999999999E-4</v>
      </c>
    </row>
    <row r="49" spans="1:11" s="1" customFormat="1" ht="9.75" x14ac:dyDescent="0.2">
      <c r="A49" s="35">
        <f t="shared" si="3"/>
        <v>26</v>
      </c>
      <c r="B49" s="36" t="s">
        <v>95</v>
      </c>
      <c r="C49" s="37" t="s">
        <v>96</v>
      </c>
      <c r="D49" s="38" t="s">
        <v>71</v>
      </c>
      <c r="E49" s="45">
        <v>1</v>
      </c>
      <c r="F49" s="40"/>
      <c r="G49" s="41">
        <f t="shared" si="0"/>
        <v>0</v>
      </c>
      <c r="H49" s="42"/>
      <c r="I49" s="41">
        <f t="shared" si="1"/>
        <v>0</v>
      </c>
      <c r="J49" s="43">
        <v>1.9450430000000001E-2</v>
      </c>
      <c r="K49" s="44">
        <f t="shared" si="2"/>
        <v>1.9450430000000001E-2</v>
      </c>
    </row>
    <row r="50" spans="1:11" s="1" customFormat="1" ht="9.75" x14ac:dyDescent="0.2">
      <c r="A50" s="35">
        <f t="shared" si="3"/>
        <v>27</v>
      </c>
      <c r="B50" s="36" t="s">
        <v>97</v>
      </c>
      <c r="C50" s="37" t="s">
        <v>98</v>
      </c>
      <c r="D50" s="38" t="s">
        <v>71</v>
      </c>
      <c r="E50" s="45">
        <v>4</v>
      </c>
      <c r="F50" s="40"/>
      <c r="G50" s="41">
        <f t="shared" si="0"/>
        <v>0</v>
      </c>
      <c r="H50" s="42"/>
      <c r="I50" s="41">
        <f t="shared" si="1"/>
        <v>0</v>
      </c>
      <c r="J50" s="43">
        <v>3.338E-2</v>
      </c>
      <c r="K50" s="44">
        <f t="shared" si="2"/>
        <v>0.13352</v>
      </c>
    </row>
    <row r="51" spans="1:11" s="17" customFormat="1" ht="11.25" customHeight="1" x14ac:dyDescent="0.2">
      <c r="A51" s="54"/>
      <c r="B51" s="55">
        <v>721</v>
      </c>
      <c r="C51" s="56" t="s">
        <v>99</v>
      </c>
      <c r="D51" s="57"/>
      <c r="E51" s="57"/>
      <c r="F51" s="58"/>
      <c r="G51" s="59">
        <f>SUM(G32:G50)</f>
        <v>0</v>
      </c>
      <c r="H51" s="60"/>
      <c r="I51" s="61">
        <f>SUM(I32:I50)</f>
        <v>0</v>
      </c>
      <c r="J51" s="60"/>
      <c r="K51" s="62">
        <f>SUM(K32:K50)</f>
        <v>0.94018007520000024</v>
      </c>
    </row>
    <row r="52" spans="1:11" s="17" customFormat="1" ht="11.25" customHeight="1" x14ac:dyDescent="0.2">
      <c r="A52" s="28"/>
      <c r="B52" s="29" t="s">
        <v>100</v>
      </c>
      <c r="C52" s="30" t="s">
        <v>101</v>
      </c>
      <c r="D52" s="27"/>
      <c r="E52" s="27"/>
      <c r="F52" s="31"/>
      <c r="G52" s="32"/>
      <c r="H52" s="33"/>
      <c r="I52" s="26"/>
      <c r="J52" s="33"/>
      <c r="K52" s="34"/>
    </row>
    <row r="53" spans="1:11" s="1" customFormat="1" ht="9.75" x14ac:dyDescent="0.2">
      <c r="A53" s="35">
        <f>A50+1</f>
        <v>28</v>
      </c>
      <c r="B53" s="36" t="s">
        <v>102</v>
      </c>
      <c r="C53" s="37" t="s">
        <v>103</v>
      </c>
      <c r="D53" s="38" t="s">
        <v>71</v>
      </c>
      <c r="E53" s="45">
        <v>1</v>
      </c>
      <c r="F53" s="40"/>
      <c r="G53" s="41">
        <f>E53*F53</f>
        <v>0</v>
      </c>
      <c r="H53" s="42"/>
      <c r="I53" s="41">
        <f>E53*H53</f>
        <v>0</v>
      </c>
      <c r="J53" s="43">
        <v>8.5381799999999994E-3</v>
      </c>
      <c r="K53" s="44">
        <f>E53*J53</f>
        <v>8.5381799999999994E-3</v>
      </c>
    </row>
    <row r="54" spans="1:11" s="17" customFormat="1" ht="11.25" customHeight="1" thickBot="1" x14ac:dyDescent="0.25">
      <c r="A54" s="46"/>
      <c r="B54" s="48">
        <v>724</v>
      </c>
      <c r="C54" s="49" t="s">
        <v>104</v>
      </c>
      <c r="D54" s="47"/>
      <c r="E54" s="47"/>
      <c r="F54" s="50"/>
      <c r="G54" s="52">
        <f>SUM(G53:G53)</f>
        <v>0</v>
      </c>
      <c r="H54" s="51"/>
      <c r="I54" s="63">
        <f>SUM(I53:I53)</f>
        <v>0</v>
      </c>
      <c r="J54" s="51"/>
      <c r="K54" s="53">
        <f>SUM(K53:K53)</f>
        <v>8.5381799999999994E-3</v>
      </c>
    </row>
    <row r="55" spans="1:11" ht="13.5" thickBot="1" x14ac:dyDescent="0.25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 ht="13.5" thickBot="1" x14ac:dyDescent="0.25">
      <c r="A56" s="73"/>
      <c r="B56" s="74"/>
      <c r="C56" s="76" t="s">
        <v>105</v>
      </c>
      <c r="D56" s="75"/>
      <c r="E56" s="75"/>
      <c r="F56" s="75"/>
      <c r="G56" s="75"/>
      <c r="H56" s="75"/>
      <c r="I56" s="75"/>
      <c r="J56" s="187">
        <f>'KRYCÍ LIST'!C19</f>
        <v>0</v>
      </c>
      <c r="K56" s="162"/>
    </row>
  </sheetData>
  <mergeCells count="18">
    <mergeCell ref="A4:K4"/>
    <mergeCell ref="B6:B8"/>
    <mergeCell ref="C6:C8"/>
    <mergeCell ref="D6:D8"/>
    <mergeCell ref="E6:E8"/>
    <mergeCell ref="F6:I6"/>
    <mergeCell ref="F7:G7"/>
    <mergeCell ref="H7:I7"/>
    <mergeCell ref="J6:K7"/>
    <mergeCell ref="J26:K27"/>
    <mergeCell ref="J56:K56"/>
    <mergeCell ref="B26:B28"/>
    <mergeCell ref="C26:C28"/>
    <mergeCell ref="D26:D28"/>
    <mergeCell ref="E26:E28"/>
    <mergeCell ref="F26:I26"/>
    <mergeCell ref="F27:G27"/>
    <mergeCell ref="H27:I27"/>
  </mergeCells>
  <printOptions horizontalCentered="1"/>
  <pageMargins left="0.7" right="0.7" top="0.78740157499999996" bottom="0.78740157499999996" header="0.3" footer="0.3"/>
  <pageSetup paperSize="9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Jarda</cp:lastModifiedBy>
  <cp:lastPrinted>2017-02-12T21:36:48Z</cp:lastPrinted>
  <dcterms:created xsi:type="dcterms:W3CDTF">2017-02-12T20:36:11Z</dcterms:created>
  <dcterms:modified xsi:type="dcterms:W3CDTF">2017-02-12T21:37:03Z</dcterms:modified>
</cp:coreProperties>
</file>